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 windowWidth="9420" windowHeight="5736" activeTab="0"/>
  </bookViews>
  <sheets>
    <sheet name="Disclaimer" sheetId="1" r:id="rId1"/>
    <sheet name="Cortec" sheetId="2" r:id="rId2"/>
    <sheet name="Nomenclature" sheetId="3" r:id="rId3"/>
    <sheet name="Model Detail" sheetId="4" r:id="rId4"/>
    <sheet name="Lookup" sheetId="5" state="hidden" r:id="rId5"/>
  </sheets>
  <externalReferences>
    <externalReference r:id="rId8"/>
    <externalReference r:id="rId9"/>
  </externalReferences>
  <definedNames>
    <definedName name="Input_Area" localSheetId="0">'[2]Nomenclature'!#REF!,'[2]Nomenclature'!#REF!,'[2]Nomenclature'!$D$18:$D$20,'[2]Nomenclature'!$A$22</definedName>
    <definedName name="Input_Area">'Nomenclature'!#REF!,'Nomenclature'!$I$18:$I$18,'Nomenclature'!#REF!,'Nomenclature'!$J$21,'Nomenclature'!#REF!</definedName>
    <definedName name="Input_Area1" localSheetId="0">#REF!,#REF!,#REF!,#REF!,#REF!,#REF!,#REF!,#REF!</definedName>
    <definedName name="Input_Area1">#REF!,#REF!,#REF!,#REF!,#REF!,#REF!,#REF!,#REF!</definedName>
    <definedName name="Input_Area2" localSheetId="0">#REF!,#REF!,#REF!,#REF!</definedName>
    <definedName name="Input_Area2">#REF!,#REF!,#REF!,#REF!</definedName>
    <definedName name="Nomenclature" localSheetId="0">#REF!:#REF!</definedName>
    <definedName name="Nomenclature">'Nomenclature'!#REF!:'Nomenclature'!#REF!</definedName>
    <definedName name="Nomenclature1">'[2]Nomenclature'!#REF!:'[2]Nomenclature'!#REF!</definedName>
    <definedName name="_xlnm.Print_Area" localSheetId="1">'Cortec'!$A$2:$L$30</definedName>
    <definedName name="_xlnm.Print_Area" localSheetId="3">'Model Detail'!$A$2:$H$55</definedName>
    <definedName name="_xlnm.Print_Area" localSheetId="2">'Nomenclature'!$A$2:$I$21</definedName>
    <definedName name="_xlnm.Print_Titles" localSheetId="3">'Model Detail'!$5:$5</definedName>
  </definedNames>
  <calcPr fullCalcOnLoad="1"/>
</workbook>
</file>

<file path=xl/sharedStrings.xml><?xml version="1.0" encoding="utf-8"?>
<sst xmlns="http://schemas.openxmlformats.org/spreadsheetml/2006/main" count="282" uniqueCount="202">
  <si>
    <t>To Reset All Selections, use this button ------</t>
  </si>
  <si>
    <t>Character Type (A=Alpha, N=Numeric, X = Alpha-numeric)</t>
  </si>
  <si>
    <t>AAAA</t>
  </si>
  <si>
    <t>NN</t>
  </si>
  <si>
    <t>AN</t>
  </si>
  <si>
    <t>AA</t>
  </si>
  <si>
    <t>NNNN</t>
  </si>
  <si>
    <t>A</t>
  </si>
  <si>
    <t>Character Numbering (Maximum = 15)</t>
  </si>
  <si>
    <t>1 - 4</t>
  </si>
  <si>
    <t>5 - 6</t>
  </si>
  <si>
    <t>7 - 8</t>
  </si>
  <si>
    <t>9 - 10</t>
  </si>
  <si>
    <t>11 - 14</t>
  </si>
  <si>
    <t>MMLZ</t>
  </si>
  <si>
    <t>D1</t>
  </si>
  <si>
    <t>Application</t>
  </si>
  <si>
    <t>Case &amp; Mounting</t>
  </si>
  <si>
    <t>Size 4 - Flush</t>
  </si>
  <si>
    <t xml:space="preserve"> format dd/mm/yyyy</t>
  </si>
  <si>
    <t>RETURN TO :</t>
  </si>
  <si>
    <t>(No name)</t>
  </si>
  <si>
    <t>MODEL</t>
  </si>
  <si>
    <t>MODEL RANGE :</t>
  </si>
  <si>
    <t>D/S :</t>
  </si>
  <si>
    <t>ISSUE :</t>
  </si>
  <si>
    <t>TYPE :</t>
  </si>
  <si>
    <t>MIDOS</t>
  </si>
  <si>
    <t>MODEL NUMBER :</t>
  </si>
  <si>
    <t>PRODUCT GROUP</t>
  </si>
  <si>
    <t>MODEL SKELETON :</t>
  </si>
  <si>
    <t>FROM</t>
  </si>
  <si>
    <t>TO</t>
  </si>
  <si>
    <t>CODE</t>
  </si>
  <si>
    <t>DESCRIPTION</t>
  </si>
  <si>
    <t>VALUE</t>
  </si>
  <si>
    <t>UNIT</t>
  </si>
  <si>
    <t>Case Assy</t>
  </si>
  <si>
    <t>: GJ0033002</t>
  </si>
  <si>
    <t>Outline Wrapper</t>
  </si>
  <si>
    <t>: GJ0025 SHEET 3</t>
  </si>
  <si>
    <t>Reset Assy</t>
  </si>
  <si>
    <t>: GJ0028202</t>
  </si>
  <si>
    <t>Wiring/Circuit Diagram</t>
  </si>
  <si>
    <t>Ext. Wiring/Connection Diagram</t>
  </si>
  <si>
    <t>:</t>
  </si>
  <si>
    <t>Customer Diagram</t>
  </si>
  <si>
    <t>Mounting Sketch</t>
  </si>
  <si>
    <t xml:space="preserve">: </t>
  </si>
  <si>
    <t>Wiring Schedule</t>
  </si>
  <si>
    <t>Test Specification</t>
  </si>
  <si>
    <t>Outline Ext. Components</t>
  </si>
  <si>
    <t>Special Instructions</t>
  </si>
  <si>
    <t>Material List</t>
  </si>
  <si>
    <t>Drg</t>
  </si>
  <si>
    <t>Variables</t>
  </si>
  <si>
    <t>Design</t>
  </si>
  <si>
    <t>Description</t>
  </si>
  <si>
    <t>Drawing Number</t>
  </si>
  <si>
    <t>Ref</t>
  </si>
  <si>
    <t>Drg. Number</t>
  </si>
  <si>
    <t>Suffix</t>
  </si>
  <si>
    <t>Quantity</t>
  </si>
  <si>
    <t>Case Assembly</t>
  </si>
  <si>
    <t>GJ0033002</t>
  </si>
  <si>
    <t>Terminal Block</t>
  </si>
  <si>
    <t>Bagged Terminals</t>
  </si>
  <si>
    <t>Bagged Fixings</t>
  </si>
  <si>
    <t>ZA0005062</t>
  </si>
  <si>
    <t>Final Assembly Parts</t>
  </si>
  <si>
    <t>ZF8190001</t>
  </si>
  <si>
    <t>Key</t>
  </si>
  <si>
    <t>110 - 125 Vdc</t>
  </si>
  <si>
    <t>Suffix Selection</t>
  </si>
  <si>
    <t>B</t>
  </si>
  <si>
    <t>C</t>
  </si>
  <si>
    <t>D</t>
  </si>
  <si>
    <t>Suffix Selected</t>
  </si>
  <si>
    <t>Combined Key</t>
  </si>
  <si>
    <t>VDC</t>
  </si>
  <si>
    <t>48 - 54 Vdc</t>
  </si>
  <si>
    <t>****</t>
  </si>
  <si>
    <t>?</t>
  </si>
  <si>
    <t>0501</t>
  </si>
  <si>
    <t>-</t>
  </si>
  <si>
    <t>Supply Voltage</t>
  </si>
  <si>
    <t>Select ONE of …</t>
  </si>
  <si>
    <t>MMLZ25</t>
  </si>
  <si>
    <t>SUPPLY VOLTAGE DC</t>
  </si>
  <si>
    <t>: 07MMLZ25</t>
  </si>
  <si>
    <t>ZA0005060</t>
  </si>
  <si>
    <t>GJ0267013</t>
  </si>
  <si>
    <t>GJ0013003</t>
  </si>
  <si>
    <t>Frontplate</t>
  </si>
  <si>
    <t>GJ2104069</t>
  </si>
  <si>
    <t>Handle Strip Lower</t>
  </si>
  <si>
    <t>GJ9101407</t>
  </si>
  <si>
    <t>Nameplate</t>
  </si>
  <si>
    <t>GJ9104323</t>
  </si>
  <si>
    <t>Label Type Ref</t>
  </si>
  <si>
    <t>GJ9120077</t>
  </si>
  <si>
    <t>Rotary Switch</t>
  </si>
  <si>
    <t>ZB9028482</t>
  </si>
  <si>
    <t>Ring Terminal</t>
  </si>
  <si>
    <t>ZB9124901</t>
  </si>
  <si>
    <t>Crimped Terminal</t>
  </si>
  <si>
    <t>ZB9128055</t>
  </si>
  <si>
    <t>Case &amp; Cover Label</t>
  </si>
  <si>
    <t>Issue : 001 - As at 29/06/00 Original Issue.</t>
  </si>
  <si>
    <t>INTERTRIP TEST MODULE FOR FOUR WIRE INTERFACE</t>
  </si>
  <si>
    <t>HOUSED IN A SIZE 4 FLUSH MOUNTED CASE</t>
  </si>
  <si>
    <t>COMPATIBILITY</t>
  </si>
  <si>
    <t>Date Key</t>
  </si>
  <si>
    <t>Compatibility Key</t>
  </si>
  <si>
    <t>Selection NOT applicable</t>
  </si>
  <si>
    <t>Compatibility</t>
  </si>
  <si>
    <t xml:space="preserve"> </t>
  </si>
  <si>
    <t>MiCOM compatible (Blue case with grey cover)</t>
  </si>
  <si>
    <t>MIDOS compatible(Yellow case with black cover)</t>
  </si>
  <si>
    <t>*1</t>
  </si>
  <si>
    <t>L1</t>
  </si>
  <si>
    <t>0751</t>
  </si>
  <si>
    <t>Livery dependant items Key</t>
  </si>
  <si>
    <t>11</t>
  </si>
  <si>
    <t>21</t>
  </si>
  <si>
    <t>22</t>
  </si>
  <si>
    <t>23</t>
  </si>
  <si>
    <t>31</t>
  </si>
  <si>
    <t>: GJ0???002</t>
  </si>
  <si>
    <t>: GJ0???202</t>
  </si>
  <si>
    <t>: GJ0428202</t>
  </si>
  <si>
    <t>GJ0???002</t>
  </si>
  <si>
    <t>GJ0267?13</t>
  </si>
  <si>
    <t>GJ0267113</t>
  </si>
  <si>
    <t>GJ91?4323</t>
  </si>
  <si>
    <t>GJ9174323</t>
  </si>
  <si>
    <t>ZA0005???</t>
  </si>
  <si>
    <t>ZA0005106</t>
  </si>
  <si>
    <t>ZF8190002</t>
  </si>
  <si>
    <t>Supply Voltage dependant items Key</t>
  </si>
  <si>
    <t>Res R1 2K2 Ohms</t>
  </si>
  <si>
    <t>Wire Link</t>
  </si>
  <si>
    <t>ZB9012706</t>
  </si>
  <si>
    <t>ZA9121002</t>
  </si>
  <si>
    <t>MMLZ25????</t>
  </si>
  <si>
    <t>MMLZ25VER2</t>
  </si>
  <si>
    <t>Label Set</t>
  </si>
  <si>
    <t>GJ9179407</t>
  </si>
  <si>
    <t>GJ91??407</t>
  </si>
  <si>
    <t>CASE</t>
  </si>
  <si>
    <t>RESISTOR R1</t>
  </si>
  <si>
    <t>(Page 1)</t>
  </si>
  <si>
    <t>(Page 2)</t>
  </si>
  <si>
    <t>OHMS</t>
  </si>
  <si>
    <t>NONE</t>
  </si>
  <si>
    <t>Issue : 002 - As at 29/06/00 : Resistor &amp; Link usages corrected (were reversed).</t>
  </si>
  <si>
    <t>Issue:</t>
  </si>
  <si>
    <t>(A to Z)</t>
  </si>
  <si>
    <r>
      <t>See Model List (</t>
    </r>
    <r>
      <rPr>
        <sz val="11"/>
        <color indexed="10"/>
        <rFont val="Arial"/>
        <family val="2"/>
      </rPr>
      <t>Factory Defined</t>
    </r>
    <r>
      <rPr>
        <sz val="11"/>
        <rFont val="Arial"/>
        <family val="0"/>
      </rPr>
      <t>)</t>
    </r>
  </si>
  <si>
    <t>Case &amp; Mounting:</t>
  </si>
  <si>
    <t>Flush</t>
  </si>
  <si>
    <t>Type</t>
  </si>
  <si>
    <t>*</t>
  </si>
  <si>
    <t>Date:</t>
  </si>
  <si>
    <t>MMLZ25  ECORTEC</t>
  </si>
  <si>
    <t>CORPORATE LIVERY</t>
  </si>
  <si>
    <t>Size 4</t>
  </si>
  <si>
    <t>L</t>
  </si>
  <si>
    <t>Intertrip Test Module for Four Wire Interface Ten/Twelve Contact Rotary Key Switch</t>
  </si>
  <si>
    <t>Standard Ten Contact variants</t>
  </si>
  <si>
    <t>AB</t>
  </si>
  <si>
    <t>Special Twelve Contact variants</t>
  </si>
  <si>
    <t>**</t>
  </si>
  <si>
    <t>Number of Contacts</t>
  </si>
  <si>
    <t>Ten</t>
  </si>
  <si>
    <t>Twelve</t>
  </si>
  <si>
    <t>Select Number of Contacts first</t>
  </si>
  <si>
    <t>Number of Contacts Key</t>
  </si>
  <si>
    <t>Supply Voltage Key</t>
  </si>
  <si>
    <t>ZB902848?</t>
  </si>
  <si>
    <t>ZB9028487</t>
  </si>
  <si>
    <t>: 01MMLZ2501 SHT1</t>
  </si>
  <si>
    <t>: 02MMLZ2501 SHT1</t>
  </si>
  <si>
    <t>: 01MMLZ2501 SHT2</t>
  </si>
  <si>
    <t>: 02MMLZ2501 SHT2</t>
  </si>
  <si>
    <t>: 01MMLZ2501 SHT?</t>
  </si>
  <si>
    <t>: 02MMLZ2501 SHT?</t>
  </si>
  <si>
    <t>Issue : 003 - As at 05/10/00 : Twelve contact 110-125Vdc variant added.</t>
  </si>
  <si>
    <t>???</t>
  </si>
  <si>
    <t>TEN</t>
  </si>
  <si>
    <t>TWELVE</t>
  </si>
  <si>
    <t>MMLZ25 ECORTEC</t>
  </si>
  <si>
    <t>MMLZ25 RATING OPTIONS</t>
  </si>
  <si>
    <t>: GJ0416107</t>
  </si>
  <si>
    <t>GJ0416107</t>
  </si>
  <si>
    <t>Issue : 004 - As at 24/07/01 : Case Assy was GJ0416002 plus Terminal Block GJ0014003.</t>
  </si>
  <si>
    <t xml:space="preserve">Our policy is one of continuous development. Accordingly the design of our products may change at any time. </t>
  </si>
  <si>
    <t>Whilst every effort is made to produce up to date literature, this document should only be regarded as a guide and is intended for information purposes only.</t>
  </si>
  <si>
    <t>Its contents do not constitute an offer for sale or advice on the application of any product referred to in it. We cannot be held responsible for any reliance on any decisions taken on its contents without specific advice.</t>
  </si>
  <si>
    <t>T1</t>
  </si>
  <si>
    <t>THIS PRODUCT IS NOW OBSOLETE</t>
  </si>
  <si>
    <t>Issue : 005 - As at 01/09/20 :  MMLZ25 Obsolete - CID006579 GE Publication GER-4885</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</si>
</sst>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00"/>
    <numFmt numFmtId="166" formatCode=";;;"/>
    <numFmt numFmtId="167" formatCode="00"/>
    <numFmt numFmtId="168" formatCode="000"/>
    <numFmt numFmtId="169" formatCode="&quot;$&quot;#,##0_);\(&quot;$&quot;#,##0\)"/>
    <numFmt numFmtId="170" formatCode="&quot;$&quot;#,##0_);[Red]\(&quot;$&quot;#,##0\)"/>
    <numFmt numFmtId="171" formatCode="&quot;$&quot;#,##0.00_);\(&quot;$&quot;#,##0.00\)"/>
    <numFmt numFmtId="172" formatCode="&quot;$&quot;#,##0.00_);[Red]\(&quot;$&quot;#,##0.00\)"/>
    <numFmt numFmtId="173" formatCode="_(&quot;$&quot;* #,##0_);_(&quot;$&quot;* \(#,##0\);_(&quot;$&quot;* &quot;-&quot;_);_(@_)"/>
    <numFmt numFmtId="174" formatCode="_(* #,##0_);_(* \(#,##0\);_(* &quot;-&quot;_);_(@_)"/>
    <numFmt numFmtId="175" formatCode="_(&quot;$&quot;* #,##0.00_);_(&quot;$&quot;* \(#,##0.00\);_(&quot;$&quot;* &quot;-&quot;??_);_(@_)"/>
    <numFmt numFmtId="176" formatCode="_(* #,##0.00_);_(* \(#,##0.00\);_(* &quot;-&quot;??_);_(@_)"/>
  </numFmts>
  <fonts count="60">
    <font>
      <sz val="11"/>
      <name val="Arial"/>
      <family val="0"/>
    </font>
    <font>
      <b/>
      <sz val="11"/>
      <name val="Arial"/>
      <family val="0"/>
    </font>
    <font>
      <i/>
      <sz val="11"/>
      <name val="Arial"/>
      <family val="0"/>
    </font>
    <font>
      <b/>
      <i/>
      <sz val="11"/>
      <name val="Arial"/>
      <family val="0"/>
    </font>
    <font>
      <b/>
      <sz val="16"/>
      <color indexed="10"/>
      <name val="Arial"/>
      <family val="2"/>
    </font>
    <font>
      <sz val="8"/>
      <name val="Arial"/>
      <family val="2"/>
    </font>
    <font>
      <sz val="11"/>
      <color indexed="10"/>
      <name val="Arial"/>
      <family val="2"/>
    </font>
    <font>
      <b/>
      <sz val="11"/>
      <color indexed="10"/>
      <name val="Arial"/>
      <family val="2"/>
    </font>
    <font>
      <sz val="11"/>
      <color indexed="8"/>
      <name val="Arial"/>
      <family val="2"/>
    </font>
    <font>
      <b/>
      <sz val="14"/>
      <name val="Arial"/>
      <family val="2"/>
    </font>
    <font>
      <b/>
      <sz val="10"/>
      <color indexed="10"/>
      <name val="Arial"/>
      <family val="2"/>
    </font>
    <font>
      <b/>
      <sz val="10"/>
      <name val="Arial"/>
      <family val="2"/>
    </font>
    <font>
      <sz val="10"/>
      <name val="Arial"/>
      <family val="2"/>
    </font>
    <font>
      <sz val="8"/>
      <color indexed="12"/>
      <name val="Arial"/>
      <family val="2"/>
    </font>
    <font>
      <sz val="10"/>
      <color indexed="10"/>
      <name val="Arial"/>
      <family val="2"/>
    </font>
    <font>
      <b/>
      <sz val="14"/>
      <color indexed="10"/>
      <name val="Arial"/>
      <family val="2"/>
    </font>
    <font>
      <sz val="14"/>
      <name val="Arial"/>
      <family val="2"/>
    </font>
    <font>
      <sz val="8"/>
      <color indexed="10"/>
      <name val="Arial"/>
      <family val="2"/>
    </font>
    <font>
      <sz val="8"/>
      <color indexed="8"/>
      <name val="Arial"/>
      <family val="2"/>
    </font>
    <font>
      <b/>
      <sz val="10"/>
      <color indexed="17"/>
      <name val="Arial"/>
      <family val="2"/>
    </font>
    <font>
      <b/>
      <sz val="14"/>
      <color indexed="8"/>
      <name val="Arial"/>
      <family val="2"/>
    </font>
    <font>
      <sz val="10"/>
      <color indexed="17"/>
      <name val="Arial"/>
      <family val="2"/>
    </font>
    <font>
      <b/>
      <sz val="16"/>
      <name val="Arial"/>
      <family val="2"/>
    </font>
    <font>
      <b/>
      <sz val="16"/>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57"/>
      <name val="Calibri"/>
      <family val="2"/>
    </font>
    <font>
      <b/>
      <sz val="13"/>
      <color indexed="57"/>
      <name val="Calibri"/>
      <family val="2"/>
    </font>
    <font>
      <b/>
      <sz val="11"/>
      <color indexed="57"/>
      <name val="Calibri"/>
      <family val="2"/>
    </font>
    <font>
      <sz val="11"/>
      <color indexed="62"/>
      <name val="Calibri"/>
      <family val="2"/>
    </font>
    <font>
      <sz val="11"/>
      <color indexed="10"/>
      <name val="Calibri"/>
      <family val="2"/>
    </font>
    <font>
      <sz val="11"/>
      <color indexed="60"/>
      <name val="Calibri"/>
      <family val="2"/>
    </font>
    <font>
      <b/>
      <sz val="11"/>
      <color indexed="63"/>
      <name val="Calibri"/>
      <family val="2"/>
    </font>
    <font>
      <sz val="18"/>
      <color indexed="57"/>
      <name val="Calibri Light"/>
      <family val="2"/>
    </font>
    <font>
      <b/>
      <sz val="11"/>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thin"/>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70">
    <xf numFmtId="0" fontId="0" fillId="0" borderId="0" xfId="0" applyAlignment="1">
      <alignment/>
    </xf>
    <xf numFmtId="0" fontId="0" fillId="0" borderId="0" xfId="0" applyAlignment="1">
      <alignment horizontal="center"/>
    </xf>
    <xf numFmtId="0" fontId="0" fillId="33" borderId="0" xfId="0" applyFill="1" applyAlignment="1">
      <alignment/>
    </xf>
    <xf numFmtId="0" fontId="0" fillId="33" borderId="10" xfId="0" applyFill="1" applyBorder="1" applyAlignment="1">
      <alignment/>
    </xf>
    <xf numFmtId="0" fontId="0" fillId="33" borderId="0" xfId="0" applyFill="1" applyBorder="1" applyAlignment="1">
      <alignment/>
    </xf>
    <xf numFmtId="0" fontId="6" fillId="33" borderId="0" xfId="0" applyFont="1"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2" xfId="0" applyFill="1" applyBorder="1" applyAlignment="1">
      <alignment horizontal="left"/>
    </xf>
    <xf numFmtId="0" fontId="0" fillId="33" borderId="0" xfId="0" applyNumberFormat="1" applyFill="1" applyAlignment="1">
      <alignment/>
    </xf>
    <xf numFmtId="0" fontId="0" fillId="33" borderId="0" xfId="0" applyNumberFormat="1" applyFill="1" applyAlignment="1">
      <alignment horizontal="center"/>
    </xf>
    <xf numFmtId="0" fontId="0" fillId="33" borderId="13" xfId="0" applyFill="1" applyBorder="1" applyAlignment="1">
      <alignment horizontal="center"/>
    </xf>
    <xf numFmtId="0" fontId="0" fillId="33" borderId="14" xfId="0" applyFill="1" applyBorder="1" applyAlignment="1">
      <alignment horizontal="center"/>
    </xf>
    <xf numFmtId="0" fontId="0" fillId="33" borderId="15" xfId="0" applyFill="1" applyBorder="1" applyAlignment="1">
      <alignment horizontal="centerContinuous"/>
    </xf>
    <xf numFmtId="0" fontId="0" fillId="33" borderId="12" xfId="0" applyFill="1" applyBorder="1" applyAlignment="1">
      <alignment horizontal="center"/>
    </xf>
    <xf numFmtId="0" fontId="8" fillId="33" borderId="0" xfId="0" applyFont="1" applyFill="1" applyBorder="1" applyAlignment="1">
      <alignment/>
    </xf>
    <xf numFmtId="0" fontId="0" fillId="33" borderId="0" xfId="0" applyFill="1" applyBorder="1" applyAlignment="1">
      <alignment horizontal="center"/>
    </xf>
    <xf numFmtId="0" fontId="8" fillId="33" borderId="0" xfId="0" applyFont="1" applyFill="1" applyBorder="1" applyAlignment="1">
      <alignment horizontal="center"/>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horizontal="centerContinuous"/>
    </xf>
    <xf numFmtId="165" fontId="4" fillId="33" borderId="0" xfId="0" applyNumberFormat="1" applyFont="1" applyFill="1" applyBorder="1" applyAlignment="1">
      <alignment horizontal="center"/>
    </xf>
    <xf numFmtId="0" fontId="0" fillId="33" borderId="17" xfId="0" applyFill="1" applyBorder="1" applyAlignment="1">
      <alignment/>
    </xf>
    <xf numFmtId="0" fontId="7" fillId="33" borderId="15" xfId="0" applyFont="1" applyFill="1" applyBorder="1" applyAlignment="1">
      <alignment/>
    </xf>
    <xf numFmtId="0" fontId="0" fillId="33" borderId="0" xfId="0" applyFont="1" applyFill="1" applyBorder="1" applyAlignment="1">
      <alignment/>
    </xf>
    <xf numFmtId="0" fontId="0" fillId="33" borderId="15" xfId="0" applyFill="1" applyBorder="1" applyAlignment="1">
      <alignment horizontal="center"/>
    </xf>
    <xf numFmtId="0" fontId="0" fillId="33" borderId="16" xfId="0" applyFill="1" applyBorder="1" applyAlignment="1">
      <alignment horizontal="center"/>
    </xf>
    <xf numFmtId="0" fontId="4" fillId="33" borderId="0" xfId="0" applyFont="1" applyFill="1" applyBorder="1" applyAlignment="1">
      <alignment horizontal="center"/>
    </xf>
    <xf numFmtId="0" fontId="0" fillId="33" borderId="17" xfId="0" applyFill="1" applyBorder="1" applyAlignment="1">
      <alignment horizontal="center"/>
    </xf>
    <xf numFmtId="0" fontId="0" fillId="33" borderId="11" xfId="0" applyFill="1" applyBorder="1" applyAlignment="1">
      <alignment horizontal="center"/>
    </xf>
    <xf numFmtId="0" fontId="0" fillId="33" borderId="13" xfId="0" applyFill="1" applyBorder="1" applyAlignment="1">
      <alignment/>
    </xf>
    <xf numFmtId="0" fontId="6" fillId="33" borderId="14" xfId="0" applyFont="1" applyFill="1" applyBorder="1" applyAlignment="1">
      <alignment horizontal="center"/>
    </xf>
    <xf numFmtId="0" fontId="6" fillId="33" borderId="0" xfId="0" applyFont="1" applyFill="1" applyBorder="1" applyAlignment="1">
      <alignment horizontal="left"/>
    </xf>
    <xf numFmtId="167" fontId="0" fillId="33" borderId="18" xfId="0" applyNumberFormat="1" applyFill="1" applyBorder="1" applyAlignment="1">
      <alignment horizontal="center"/>
    </xf>
    <xf numFmtId="0" fontId="0" fillId="33" borderId="19" xfId="0" applyFill="1" applyBorder="1" applyAlignment="1">
      <alignment/>
    </xf>
    <xf numFmtId="0" fontId="0" fillId="33" borderId="18" xfId="0" applyFill="1" applyBorder="1" applyAlignment="1">
      <alignment horizontal="center"/>
    </xf>
    <xf numFmtId="0" fontId="6" fillId="34" borderId="18" xfId="0" applyFont="1" applyFill="1" applyBorder="1" applyAlignment="1">
      <alignment horizontal="center"/>
    </xf>
    <xf numFmtId="0" fontId="0" fillId="33" borderId="18" xfId="0" applyFill="1" applyBorder="1" applyAlignment="1">
      <alignment/>
    </xf>
    <xf numFmtId="0" fontId="0" fillId="33" borderId="16" xfId="0" applyFill="1" applyBorder="1" applyAlignment="1">
      <alignment horizontal="centerContinuous"/>
    </xf>
    <xf numFmtId="0" fontId="0" fillId="33" borderId="0" xfId="0" applyFill="1" applyBorder="1" applyAlignment="1">
      <alignment horizontal="centerContinuous"/>
    </xf>
    <xf numFmtId="0" fontId="0" fillId="33" borderId="14" xfId="0" applyFill="1" applyBorder="1" applyAlignment="1">
      <alignment/>
    </xf>
    <xf numFmtId="0" fontId="4" fillId="34" borderId="18" xfId="0" applyFont="1" applyFill="1" applyBorder="1" applyAlignment="1">
      <alignment horizontal="center"/>
    </xf>
    <xf numFmtId="0" fontId="0" fillId="34" borderId="19" xfId="0" applyFill="1" applyBorder="1" applyAlignment="1">
      <alignment horizontal="centerContinuous"/>
    </xf>
    <xf numFmtId="0" fontId="0" fillId="34" borderId="20" xfId="0" applyFill="1" applyBorder="1" applyAlignment="1">
      <alignment horizontal="centerContinuous"/>
    </xf>
    <xf numFmtId="0" fontId="9" fillId="33" borderId="17" xfId="0" applyNumberFormat="1" applyFont="1" applyFill="1" applyBorder="1" applyAlignment="1">
      <alignment/>
    </xf>
    <xf numFmtId="0" fontId="9" fillId="33" borderId="15" xfId="0" applyNumberFormat="1" applyFont="1" applyFill="1" applyBorder="1" applyAlignment="1">
      <alignment/>
    </xf>
    <xf numFmtId="0" fontId="0" fillId="33" borderId="10" xfId="0" applyFill="1" applyBorder="1" applyAlignment="1">
      <alignment horizontal="right"/>
    </xf>
    <xf numFmtId="0" fontId="0" fillId="33" borderId="0" xfId="0" applyFill="1" applyBorder="1" applyAlignment="1">
      <alignment horizontal="right"/>
    </xf>
    <xf numFmtId="0" fontId="0" fillId="33" borderId="0" xfId="0" applyNumberFormat="1" applyFont="1" applyFill="1" applyBorder="1" applyAlignment="1">
      <alignment/>
    </xf>
    <xf numFmtId="0" fontId="0" fillId="33" borderId="0" xfId="0" applyFill="1" applyBorder="1" applyAlignment="1">
      <alignment horizontal="left"/>
    </xf>
    <xf numFmtId="0" fontId="0" fillId="33" borderId="14" xfId="0" applyFill="1" applyBorder="1" applyAlignment="1">
      <alignment horizontal="centerContinuous"/>
    </xf>
    <xf numFmtId="0" fontId="8" fillId="33" borderId="0" xfId="0" applyFont="1" applyFill="1" applyBorder="1" applyAlignment="1">
      <alignment horizontal="left"/>
    </xf>
    <xf numFmtId="0" fontId="7" fillId="33" borderId="0" xfId="0" applyFont="1" applyFill="1" applyBorder="1" applyAlignment="1">
      <alignment horizontal="center"/>
    </xf>
    <xf numFmtId="0" fontId="6" fillId="33" borderId="12" xfId="0" applyFont="1" applyFill="1" applyBorder="1" applyAlignment="1">
      <alignment/>
    </xf>
    <xf numFmtId="0" fontId="6" fillId="33" borderId="16" xfId="0" applyFont="1" applyFill="1" applyBorder="1" applyAlignment="1">
      <alignment horizontal="center"/>
    </xf>
    <xf numFmtId="0" fontId="6" fillId="33" borderId="15" xfId="0" applyFont="1" applyFill="1" applyBorder="1" applyAlignment="1">
      <alignment/>
    </xf>
    <xf numFmtId="0" fontId="6" fillId="33" borderId="15" xfId="0" applyFont="1" applyFill="1" applyBorder="1" applyAlignment="1">
      <alignment horizontal="center"/>
    </xf>
    <xf numFmtId="0" fontId="0" fillId="33" borderId="19" xfId="0" applyFill="1" applyBorder="1" applyAlignment="1">
      <alignment horizontal="right"/>
    </xf>
    <xf numFmtId="0" fontId="6" fillId="33" borderId="21" xfId="0" applyFont="1" applyFill="1" applyBorder="1" applyAlignment="1">
      <alignment horizontal="left"/>
    </xf>
    <xf numFmtId="0" fontId="0" fillId="33" borderId="21" xfId="0" applyFill="1" applyBorder="1" applyAlignment="1">
      <alignment horizontal="center"/>
    </xf>
    <xf numFmtId="0" fontId="0" fillId="33" borderId="21" xfId="0" applyFill="1" applyBorder="1" applyAlignment="1">
      <alignment/>
    </xf>
    <xf numFmtId="0" fontId="0" fillId="33" borderId="21" xfId="0" applyFill="1" applyBorder="1" applyAlignment="1">
      <alignment horizontal="right"/>
    </xf>
    <xf numFmtId="0" fontId="13" fillId="33" borderId="0" xfId="0" applyNumberFormat="1" applyFont="1" applyFill="1" applyAlignment="1">
      <alignment horizontal="center" vertical="center"/>
    </xf>
    <xf numFmtId="0" fontId="11" fillId="0" borderId="17" xfId="0" applyFont="1" applyBorder="1" applyAlignment="1">
      <alignment/>
    </xf>
    <xf numFmtId="0" fontId="10" fillId="0" borderId="18" xfId="0" applyFont="1" applyBorder="1" applyAlignment="1">
      <alignment horizontal="center"/>
    </xf>
    <xf numFmtId="0" fontId="12" fillId="0" borderId="15" xfId="0" applyFont="1" applyBorder="1" applyAlignment="1">
      <alignment/>
    </xf>
    <xf numFmtId="0" fontId="12" fillId="0" borderId="0" xfId="0" applyFont="1" applyAlignment="1">
      <alignment/>
    </xf>
    <xf numFmtId="0" fontId="12" fillId="0" borderId="0" xfId="0" applyFont="1" applyAlignment="1">
      <alignment horizontal="center"/>
    </xf>
    <xf numFmtId="0" fontId="12" fillId="0" borderId="10" xfId="0" applyFont="1" applyBorder="1" applyAlignment="1">
      <alignment/>
    </xf>
    <xf numFmtId="0" fontId="12" fillId="0" borderId="0" xfId="0" applyFont="1" applyBorder="1" applyAlignment="1">
      <alignment horizontal="center"/>
    </xf>
    <xf numFmtId="0" fontId="12" fillId="0" borderId="0" xfId="0" applyFont="1" applyBorder="1" applyAlignment="1" quotePrefix="1">
      <alignment horizontal="center"/>
    </xf>
    <xf numFmtId="0" fontId="12" fillId="0" borderId="0" xfId="0" applyFont="1" applyBorder="1" applyAlignment="1">
      <alignment/>
    </xf>
    <xf numFmtId="0" fontId="12" fillId="0" borderId="14" xfId="0" applyFont="1" applyBorder="1" applyAlignment="1">
      <alignment/>
    </xf>
    <xf numFmtId="0" fontId="12" fillId="0" borderId="11" xfId="0" applyFont="1" applyBorder="1" applyAlignment="1">
      <alignment/>
    </xf>
    <xf numFmtId="0" fontId="12" fillId="0" borderId="12" xfId="0" applyFont="1" applyBorder="1" applyAlignment="1">
      <alignment horizontal="center"/>
    </xf>
    <xf numFmtId="0" fontId="12" fillId="0" borderId="12" xfId="0" applyFont="1" applyBorder="1" applyAlignment="1" quotePrefix="1">
      <alignment horizontal="center"/>
    </xf>
    <xf numFmtId="0" fontId="12" fillId="0" borderId="12" xfId="0" applyFont="1" applyBorder="1" applyAlignment="1">
      <alignment/>
    </xf>
    <xf numFmtId="0" fontId="12" fillId="0" borderId="16" xfId="0" applyFont="1" applyBorder="1" applyAlignment="1">
      <alignment horizontal="center"/>
    </xf>
    <xf numFmtId="0" fontId="12" fillId="0" borderId="14" xfId="0" applyFont="1" applyBorder="1" applyAlignment="1">
      <alignment horizontal="center"/>
    </xf>
    <xf numFmtId="0" fontId="12" fillId="0" borderId="13" xfId="0" applyFont="1" applyBorder="1" applyAlignment="1">
      <alignment horizontal="center"/>
    </xf>
    <xf numFmtId="0" fontId="11" fillId="0" borderId="11" xfId="0" applyFont="1" applyBorder="1" applyAlignment="1">
      <alignment/>
    </xf>
    <xf numFmtId="14" fontId="10" fillId="0" borderId="18" xfId="0" applyNumberFormat="1" applyFont="1" applyBorder="1" applyAlignment="1">
      <alignment horizontal="center"/>
    </xf>
    <xf numFmtId="14" fontId="12" fillId="0" borderId="0" xfId="0" applyNumberFormat="1" applyFont="1" applyBorder="1" applyAlignment="1">
      <alignment horizontal="center"/>
    </xf>
    <xf numFmtId="168" fontId="6" fillId="34" borderId="18" xfId="0" applyNumberFormat="1" applyFont="1" applyFill="1" applyBorder="1" applyAlignment="1">
      <alignment horizontal="center"/>
    </xf>
    <xf numFmtId="0" fontId="12" fillId="33" borderId="0" xfId="0" applyNumberFormat="1" applyFont="1" applyFill="1" applyAlignment="1">
      <alignment/>
    </xf>
    <xf numFmtId="0" fontId="16" fillId="35" borderId="0" xfId="0" applyFont="1" applyFill="1" applyAlignment="1">
      <alignment/>
    </xf>
    <xf numFmtId="0" fontId="5" fillId="35" borderId="0" xfId="0" applyFont="1" applyFill="1" applyAlignment="1">
      <alignment horizontal="center"/>
    </xf>
    <xf numFmtId="0" fontId="5" fillId="35" borderId="0" xfId="0" applyFont="1" applyFill="1" applyAlignment="1">
      <alignment/>
    </xf>
    <xf numFmtId="0" fontId="15" fillId="34" borderId="18" xfId="0" applyFont="1" applyFill="1" applyBorder="1" applyAlignment="1">
      <alignment horizontal="center"/>
    </xf>
    <xf numFmtId="0" fontId="12" fillId="35" borderId="0" xfId="0" applyFont="1" applyFill="1" applyAlignment="1">
      <alignment/>
    </xf>
    <xf numFmtId="0" fontId="12" fillId="35" borderId="20" xfId="0" applyFont="1" applyFill="1" applyBorder="1" applyAlignment="1">
      <alignment horizontal="center"/>
    </xf>
    <xf numFmtId="0" fontId="9" fillId="35" borderId="18" xfId="0" applyFont="1" applyFill="1" applyBorder="1" applyAlignment="1">
      <alignment horizontal="center"/>
    </xf>
    <xf numFmtId="0" fontId="20" fillId="35" borderId="18" xfId="0" applyFont="1" applyFill="1" applyBorder="1" applyAlignment="1">
      <alignment horizontal="center"/>
    </xf>
    <xf numFmtId="0" fontId="5" fillId="35" borderId="13" xfId="0" applyFont="1" applyFill="1" applyBorder="1" applyAlignment="1">
      <alignment horizontal="center"/>
    </xf>
    <xf numFmtId="0" fontId="15" fillId="34" borderId="20" xfId="0" applyFont="1" applyFill="1" applyBorder="1" applyAlignment="1">
      <alignment horizontal="center"/>
    </xf>
    <xf numFmtId="0" fontId="14" fillId="35" borderId="20" xfId="0" applyFont="1" applyFill="1" applyBorder="1" applyAlignment="1">
      <alignment horizontal="centerContinuous"/>
    </xf>
    <xf numFmtId="0" fontId="18" fillId="35" borderId="22" xfId="0" applyFont="1" applyFill="1" applyBorder="1" applyAlignment="1">
      <alignment horizontal="center" vertical="center"/>
    </xf>
    <xf numFmtId="0" fontId="13" fillId="35" borderId="23" xfId="0" applyFont="1" applyFill="1" applyBorder="1" applyAlignment="1" quotePrefix="1">
      <alignment horizontal="center" vertical="center"/>
    </xf>
    <xf numFmtId="16" fontId="13" fillId="35" borderId="23" xfId="0" applyNumberFormat="1" applyFont="1" applyFill="1" applyBorder="1" applyAlignment="1" quotePrefix="1">
      <alignment horizontal="center" vertical="center"/>
    </xf>
    <xf numFmtId="0" fontId="13" fillId="35" borderId="23" xfId="0" applyFont="1" applyFill="1" applyBorder="1" applyAlignment="1">
      <alignment horizontal="center" vertical="center"/>
    </xf>
    <xf numFmtId="168" fontId="0" fillId="33" borderId="10" xfId="0" applyNumberFormat="1" applyFill="1" applyBorder="1" applyAlignment="1">
      <alignment horizontal="center"/>
    </xf>
    <xf numFmtId="0" fontId="5" fillId="35" borderId="0" xfId="0" applyFont="1" applyFill="1" applyBorder="1" applyAlignment="1">
      <alignment horizontal="center"/>
    </xf>
    <xf numFmtId="0" fontId="5" fillId="35" borderId="0" xfId="0" applyFont="1" applyFill="1" applyBorder="1" applyAlignment="1">
      <alignment/>
    </xf>
    <xf numFmtId="0" fontId="17" fillId="35" borderId="0" xfId="0" applyFont="1" applyFill="1" applyBorder="1" applyAlignment="1">
      <alignment horizontal="right"/>
    </xf>
    <xf numFmtId="0" fontId="12" fillId="35" borderId="0" xfId="0" applyFont="1" applyFill="1" applyBorder="1" applyAlignment="1">
      <alignment/>
    </xf>
    <xf numFmtId="165" fontId="4" fillId="34" borderId="0" xfId="0" applyNumberFormat="1" applyFont="1" applyFill="1" applyBorder="1" applyAlignment="1">
      <alignment horizontal="center"/>
    </xf>
    <xf numFmtId="0" fontId="20" fillId="35" borderId="20" xfId="0" applyFont="1" applyFill="1" applyBorder="1" applyAlignment="1">
      <alignment horizontal="center" vertical="center"/>
    </xf>
    <xf numFmtId="0" fontId="12" fillId="0" borderId="19" xfId="0" applyFont="1" applyBorder="1" applyAlignment="1">
      <alignment horizontal="center"/>
    </xf>
    <xf numFmtId="0" fontId="10" fillId="0" borderId="20" xfId="0" applyFont="1" applyBorder="1" applyAlignment="1" applyProtection="1">
      <alignment horizontal="center"/>
      <protection locked="0"/>
    </xf>
    <xf numFmtId="0" fontId="12" fillId="35" borderId="20" xfId="0" applyFont="1" applyFill="1" applyBorder="1" applyAlignment="1">
      <alignment/>
    </xf>
    <xf numFmtId="0" fontId="4" fillId="34" borderId="18" xfId="0" applyFont="1" applyFill="1" applyBorder="1" applyAlignment="1">
      <alignment/>
    </xf>
    <xf numFmtId="0" fontId="6" fillId="34" borderId="0" xfId="0" applyFont="1" applyFill="1" applyBorder="1" applyAlignment="1">
      <alignment/>
    </xf>
    <xf numFmtId="0" fontId="6" fillId="34" borderId="0" xfId="0" applyFont="1" applyFill="1" applyBorder="1" applyAlignment="1">
      <alignment horizontal="center"/>
    </xf>
    <xf numFmtId="168" fontId="6" fillId="34" borderId="10" xfId="0" applyNumberFormat="1" applyFont="1" applyFill="1" applyBorder="1" applyAlignment="1">
      <alignment horizontal="center"/>
    </xf>
    <xf numFmtId="0" fontId="6" fillId="34" borderId="14" xfId="0" applyFont="1" applyFill="1" applyBorder="1" applyAlignment="1">
      <alignment horizontal="center"/>
    </xf>
    <xf numFmtId="0" fontId="1" fillId="33" borderId="17" xfId="0" applyFont="1" applyFill="1" applyBorder="1" applyAlignment="1">
      <alignment/>
    </xf>
    <xf numFmtId="0" fontId="0" fillId="33" borderId="15" xfId="0" applyFont="1" applyFill="1" applyBorder="1" applyAlignment="1">
      <alignment/>
    </xf>
    <xf numFmtId="0" fontId="0" fillId="33" borderId="16" xfId="0" applyFont="1" applyFill="1" applyBorder="1" applyAlignment="1">
      <alignment/>
    </xf>
    <xf numFmtId="0" fontId="0" fillId="33" borderId="19" xfId="0" applyFont="1" applyFill="1" applyBorder="1" applyAlignment="1">
      <alignment horizontal="center"/>
    </xf>
    <xf numFmtId="14" fontId="7" fillId="34" borderId="18" xfId="0" applyNumberFormat="1" applyFont="1" applyFill="1" applyBorder="1" applyAlignment="1">
      <alignment horizontal="center"/>
    </xf>
    <xf numFmtId="0" fontId="0" fillId="33" borderId="0" xfId="0" applyFont="1" applyFill="1" applyBorder="1" applyAlignment="1">
      <alignment/>
    </xf>
    <xf numFmtId="0" fontId="0" fillId="33" borderId="14" xfId="0" applyFont="1" applyFill="1" applyBorder="1" applyAlignment="1">
      <alignment/>
    </xf>
    <xf numFmtId="0" fontId="0" fillId="33" borderId="17" xfId="0" applyFont="1" applyFill="1" applyBorder="1" applyAlignment="1">
      <alignment horizontal="right"/>
    </xf>
    <xf numFmtId="0" fontId="7" fillId="34" borderId="19" xfId="0" applyFont="1" applyFill="1" applyBorder="1" applyAlignment="1" applyProtection="1">
      <alignment horizontal="center"/>
      <protection locked="0"/>
    </xf>
    <xf numFmtId="14" fontId="0" fillId="33" borderId="22" xfId="0" applyNumberFormat="1" applyFont="1" applyFill="1" applyBorder="1" applyAlignment="1">
      <alignment horizontal="center"/>
    </xf>
    <xf numFmtId="0" fontId="0" fillId="33" borderId="0" xfId="0" applyFont="1" applyFill="1" applyBorder="1" applyAlignment="1">
      <alignment horizontal="right"/>
    </xf>
    <xf numFmtId="0" fontId="7" fillId="33" borderId="0" xfId="0" applyFont="1" applyFill="1" applyBorder="1" applyAlignment="1">
      <alignment horizontal="center"/>
    </xf>
    <xf numFmtId="0" fontId="0" fillId="33" borderId="24" xfId="0" applyNumberFormat="1" applyFont="1" applyFill="1" applyBorder="1" applyAlignment="1">
      <alignment horizontal="center"/>
    </xf>
    <xf numFmtId="0" fontId="0" fillId="33" borderId="24" xfId="0" applyFont="1" applyFill="1" applyBorder="1" applyAlignment="1">
      <alignment horizontal="center"/>
    </xf>
    <xf numFmtId="0" fontId="6" fillId="34" borderId="17" xfId="0" applyFont="1" applyFill="1" applyBorder="1" applyAlignment="1">
      <alignment/>
    </xf>
    <xf numFmtId="0" fontId="0" fillId="34" borderId="16" xfId="0" applyFont="1" applyFill="1" applyBorder="1" applyAlignment="1">
      <alignment horizontal="center"/>
    </xf>
    <xf numFmtId="0" fontId="0" fillId="33" borderId="24" xfId="0" applyFont="1" applyFill="1" applyBorder="1" applyAlignment="1">
      <alignment/>
    </xf>
    <xf numFmtId="14" fontId="0" fillId="33" borderId="24" xfId="0" applyNumberFormat="1" applyFont="1" applyFill="1" applyBorder="1" applyAlignment="1">
      <alignment horizontal="center"/>
    </xf>
    <xf numFmtId="0" fontId="6" fillId="34" borderId="10" xfId="0" applyFont="1" applyFill="1" applyBorder="1" applyAlignment="1">
      <alignment/>
    </xf>
    <xf numFmtId="0" fontId="0" fillId="34" borderId="14" xfId="0" applyFont="1" applyFill="1" applyBorder="1" applyAlignment="1">
      <alignment horizontal="center"/>
    </xf>
    <xf numFmtId="0" fontId="0" fillId="33" borderId="24" xfId="0" applyFont="1" applyFill="1" applyBorder="1" applyAlignment="1" quotePrefix="1">
      <alignment/>
    </xf>
    <xf numFmtId="0" fontId="12" fillId="33" borderId="24" xfId="0" applyFont="1" applyFill="1" applyBorder="1" applyAlignment="1">
      <alignment horizontal="center"/>
    </xf>
    <xf numFmtId="0" fontId="0" fillId="33" borderId="24" xfId="0" applyFont="1" applyFill="1" applyBorder="1" applyAlignment="1" quotePrefix="1">
      <alignment horizontal="center"/>
    </xf>
    <xf numFmtId="0" fontId="6" fillId="34" borderId="11" xfId="0" applyFont="1" applyFill="1" applyBorder="1" applyAlignment="1">
      <alignment/>
    </xf>
    <xf numFmtId="0" fontId="0" fillId="34" borderId="13" xfId="0" applyFont="1" applyFill="1" applyBorder="1" applyAlignment="1">
      <alignment horizontal="center"/>
    </xf>
    <xf numFmtId="0" fontId="0" fillId="33" borderId="0" xfId="0" applyFont="1" applyFill="1" applyAlignment="1">
      <alignment/>
    </xf>
    <xf numFmtId="0" fontId="0" fillId="33" borderId="23" xfId="0" applyFont="1" applyFill="1" applyBorder="1" applyAlignment="1" quotePrefix="1">
      <alignment/>
    </xf>
    <xf numFmtId="0" fontId="12" fillId="33" borderId="23" xfId="0" applyFont="1" applyFill="1" applyBorder="1" applyAlignment="1">
      <alignment horizontal="center"/>
    </xf>
    <xf numFmtId="0" fontId="0" fillId="33" borderId="23" xfId="0" applyFont="1" applyFill="1" applyBorder="1" applyAlignment="1" quotePrefix="1">
      <alignment horizontal="center"/>
    </xf>
    <xf numFmtId="0" fontId="0" fillId="33" borderId="19" xfId="0" applyFont="1" applyFill="1" applyBorder="1" applyAlignment="1">
      <alignment horizontal="right"/>
    </xf>
    <xf numFmtId="1" fontId="6" fillId="34" borderId="18" xfId="0" applyNumberFormat="1" applyFont="1" applyFill="1" applyBorder="1" applyAlignment="1">
      <alignment horizontal="center"/>
    </xf>
    <xf numFmtId="0" fontId="1" fillId="33" borderId="19" xfId="0" applyFont="1" applyFill="1" applyBorder="1" applyAlignment="1">
      <alignment horizontal="center"/>
    </xf>
    <xf numFmtId="0" fontId="7" fillId="34" borderId="18" xfId="0" applyFont="1" applyFill="1" applyBorder="1" applyAlignment="1">
      <alignment horizontal="center"/>
    </xf>
    <xf numFmtId="0" fontId="0" fillId="33" borderId="10" xfId="0" applyFont="1" applyFill="1" applyBorder="1" applyAlignment="1">
      <alignment/>
    </xf>
    <xf numFmtId="0" fontId="0" fillId="33" borderId="14" xfId="0" applyFont="1" applyFill="1" applyBorder="1" applyAlignment="1" quotePrefix="1">
      <alignment horizontal="center"/>
    </xf>
    <xf numFmtId="0" fontId="0" fillId="33" borderId="14" xfId="0" applyFont="1" applyFill="1" applyBorder="1" applyAlignment="1">
      <alignment horizontal="center"/>
    </xf>
    <xf numFmtId="0" fontId="0" fillId="33" borderId="11" xfId="0" applyFont="1" applyFill="1" applyBorder="1" applyAlignment="1">
      <alignment/>
    </xf>
    <xf numFmtId="0" fontId="0" fillId="33" borderId="0" xfId="0" applyFont="1" applyFill="1" applyBorder="1" applyAlignment="1" quotePrefix="1">
      <alignment horizontal="center"/>
    </xf>
    <xf numFmtId="0" fontId="0" fillId="33" borderId="12" xfId="0" applyFont="1" applyFill="1" applyBorder="1" applyAlignment="1" quotePrefix="1">
      <alignment horizontal="center"/>
    </xf>
    <xf numFmtId="0" fontId="11" fillId="0" borderId="19" xfId="0" applyFont="1" applyBorder="1" applyAlignment="1">
      <alignment/>
    </xf>
    <xf numFmtId="0" fontId="10" fillId="0" borderId="20" xfId="0" applyFont="1" applyBorder="1" applyAlignment="1">
      <alignment horizontal="center"/>
    </xf>
    <xf numFmtId="0" fontId="12" fillId="0" borderId="12" xfId="0" applyFont="1" applyBorder="1" applyAlignment="1" quotePrefix="1">
      <alignment/>
    </xf>
    <xf numFmtId="0" fontId="12" fillId="0" borderId="13" xfId="0" applyFont="1" applyBorder="1" applyAlignment="1" quotePrefix="1">
      <alignment/>
    </xf>
    <xf numFmtId="0" fontId="6" fillId="34" borderId="0" xfId="0" applyFont="1" applyFill="1" applyBorder="1" applyAlignment="1">
      <alignment horizontal="left"/>
    </xf>
    <xf numFmtId="165" fontId="7" fillId="34" borderId="0" xfId="0" applyNumberFormat="1" applyFont="1" applyFill="1" applyBorder="1" applyAlignment="1">
      <alignment horizontal="left"/>
    </xf>
    <xf numFmtId="0" fontId="0" fillId="33" borderId="22" xfId="0" applyFill="1" applyBorder="1" applyAlignment="1">
      <alignment horizontal="center"/>
    </xf>
    <xf numFmtId="0" fontId="0" fillId="33" borderId="22" xfId="0" applyFill="1" applyBorder="1" applyAlignment="1">
      <alignment/>
    </xf>
    <xf numFmtId="167" fontId="0" fillId="33" borderId="23" xfId="0" applyNumberFormat="1" applyFill="1" applyBorder="1" applyAlignment="1">
      <alignment horizontal="center"/>
    </xf>
    <xf numFmtId="0" fontId="0" fillId="33" borderId="23" xfId="0" applyFill="1" applyBorder="1" applyAlignment="1">
      <alignment/>
    </xf>
    <xf numFmtId="0" fontId="6" fillId="34" borderId="23" xfId="0" applyFont="1" applyFill="1" applyBorder="1" applyAlignment="1">
      <alignment horizontal="center"/>
    </xf>
    <xf numFmtId="0" fontId="0" fillId="33" borderId="19" xfId="0" applyFill="1" applyBorder="1" applyAlignment="1">
      <alignment horizontal="center"/>
    </xf>
    <xf numFmtId="0" fontId="0" fillId="33" borderId="20" xfId="0" applyFill="1" applyBorder="1" applyAlignment="1">
      <alignment horizontal="center"/>
    </xf>
    <xf numFmtId="0" fontId="21" fillId="0" borderId="15" xfId="0" applyFont="1" applyBorder="1" applyAlignment="1">
      <alignment horizontal="center"/>
    </xf>
    <xf numFmtId="0" fontId="21" fillId="0" borderId="16" xfId="0" applyFont="1" applyBorder="1" applyAlignment="1">
      <alignment horizontal="center"/>
    </xf>
    <xf numFmtId="0" fontId="9" fillId="35" borderId="25" xfId="0" applyFont="1" applyFill="1" applyBorder="1" applyAlignment="1">
      <alignment/>
    </xf>
    <xf numFmtId="0" fontId="16" fillId="35" borderId="26" xfId="0" applyFont="1" applyFill="1" applyBorder="1" applyAlignment="1">
      <alignment horizontal="center"/>
    </xf>
    <xf numFmtId="0" fontId="16" fillId="35" borderId="26" xfId="0" applyFont="1" applyFill="1" applyBorder="1" applyAlignment="1">
      <alignment/>
    </xf>
    <xf numFmtId="0" fontId="16" fillId="35" borderId="27" xfId="0" applyFont="1" applyFill="1" applyBorder="1" applyAlignment="1">
      <alignment/>
    </xf>
    <xf numFmtId="0" fontId="17" fillId="35" borderId="28" xfId="0" applyFont="1" applyFill="1" applyBorder="1" applyAlignment="1">
      <alignment horizontal="left"/>
    </xf>
    <xf numFmtId="0" fontId="5" fillId="35" borderId="29" xfId="0" applyFont="1" applyFill="1" applyBorder="1" applyAlignment="1">
      <alignment/>
    </xf>
    <xf numFmtId="0" fontId="17" fillId="35" borderId="28" xfId="0" applyFont="1" applyFill="1" applyBorder="1" applyAlignment="1" quotePrefix="1">
      <alignment horizontal="center"/>
    </xf>
    <xf numFmtId="0" fontId="5" fillId="35" borderId="28" xfId="0" applyFont="1" applyFill="1" applyBorder="1" applyAlignment="1">
      <alignment/>
    </xf>
    <xf numFmtId="0" fontId="5" fillId="35" borderId="29" xfId="0" applyFont="1" applyFill="1" applyBorder="1" applyAlignment="1">
      <alignment horizontal="center"/>
    </xf>
    <xf numFmtId="0" fontId="13" fillId="35" borderId="28" xfId="0" applyFont="1" applyFill="1" applyBorder="1" applyAlignment="1">
      <alignment/>
    </xf>
    <xf numFmtId="0" fontId="16" fillId="35" borderId="28" xfId="0" applyFont="1" applyFill="1" applyBorder="1" applyAlignment="1">
      <alignment/>
    </xf>
    <xf numFmtId="0" fontId="19" fillId="35" borderId="30" xfId="0" applyFont="1" applyFill="1" applyBorder="1" applyAlignment="1">
      <alignment/>
    </xf>
    <xf numFmtId="0" fontId="11" fillId="35" borderId="31" xfId="0" applyFont="1" applyFill="1" applyBorder="1" applyAlignment="1">
      <alignment horizontal="center" vertical="center" wrapText="1"/>
    </xf>
    <xf numFmtId="0" fontId="12" fillId="35" borderId="28" xfId="0" applyFont="1" applyFill="1" applyBorder="1" applyAlignment="1">
      <alignment/>
    </xf>
    <xf numFmtId="0" fontId="12" fillId="35" borderId="29" xfId="0" applyFont="1" applyFill="1" applyBorder="1" applyAlignment="1">
      <alignment/>
    </xf>
    <xf numFmtId="0" fontId="11" fillId="35" borderId="30" xfId="0" applyFont="1" applyFill="1" applyBorder="1" applyAlignment="1">
      <alignment/>
    </xf>
    <xf numFmtId="0" fontId="19" fillId="35" borderId="28" xfId="0" applyFont="1" applyFill="1" applyBorder="1" applyAlignment="1">
      <alignment/>
    </xf>
    <xf numFmtId="0" fontId="19" fillId="35" borderId="30" xfId="0" applyFont="1" applyFill="1" applyBorder="1" applyAlignment="1">
      <alignment horizontal="centerContinuous" wrapText="1"/>
    </xf>
    <xf numFmtId="14" fontId="15" fillId="34" borderId="31" xfId="0" applyNumberFormat="1" applyFont="1" applyFill="1" applyBorder="1" applyAlignment="1" applyProtection="1">
      <alignment horizontal="center"/>
      <protection locked="0"/>
    </xf>
    <xf numFmtId="0" fontId="17" fillId="35" borderId="32" xfId="0" applyFont="1" applyFill="1" applyBorder="1" applyAlignment="1">
      <alignment horizontal="center"/>
    </xf>
    <xf numFmtId="0" fontId="12" fillId="35" borderId="33" xfId="0" applyFont="1" applyFill="1" applyBorder="1" applyAlignment="1">
      <alignment/>
    </xf>
    <xf numFmtId="0" fontId="12" fillId="35" borderId="34" xfId="0" applyFont="1" applyFill="1" applyBorder="1" applyAlignment="1">
      <alignment/>
    </xf>
    <xf numFmtId="0" fontId="12" fillId="35" borderId="35" xfId="0" applyFont="1" applyFill="1" applyBorder="1" applyAlignment="1">
      <alignment/>
    </xf>
    <xf numFmtId="0" fontId="12" fillId="0" borderId="17" xfId="0" applyFont="1" applyBorder="1" applyAlignment="1">
      <alignment horizontal="center"/>
    </xf>
    <xf numFmtId="0" fontId="12" fillId="0" borderId="15" xfId="0" applyFont="1" applyBorder="1" applyAlignment="1">
      <alignment horizontal="center"/>
    </xf>
    <xf numFmtId="0" fontId="2" fillId="33" borderId="0" xfId="0" applyFont="1" applyFill="1" applyBorder="1" applyAlignment="1">
      <alignment horizontal="centerContinuous"/>
    </xf>
    <xf numFmtId="165" fontId="6" fillId="33" borderId="20" xfId="0" applyNumberFormat="1" applyFont="1" applyFill="1" applyBorder="1" applyAlignment="1">
      <alignment horizontal="center"/>
    </xf>
    <xf numFmtId="0" fontId="6" fillId="33" borderId="18" xfId="0" applyFont="1" applyFill="1" applyBorder="1" applyAlignment="1">
      <alignment horizontal="center" vertical="center"/>
    </xf>
    <xf numFmtId="0" fontId="0" fillId="33" borderId="0" xfId="0" applyFill="1" applyBorder="1" applyAlignment="1">
      <alignment horizontal="center" vertical="center"/>
    </xf>
    <xf numFmtId="0" fontId="6" fillId="33" borderId="20" xfId="0" applyFont="1" applyFill="1" applyBorder="1" applyAlignment="1" quotePrefix="1">
      <alignment horizontal="center"/>
    </xf>
    <xf numFmtId="0" fontId="6" fillId="33" borderId="20" xfId="0" applyFont="1" applyFill="1" applyBorder="1" applyAlignment="1">
      <alignment horizontal="center"/>
    </xf>
    <xf numFmtId="0" fontId="6" fillId="33" borderId="0" xfId="0" applyFont="1" applyFill="1" applyBorder="1" applyAlignment="1">
      <alignment horizontal="center"/>
    </xf>
    <xf numFmtId="0" fontId="0" fillId="33" borderId="0" xfId="0" applyFill="1" applyBorder="1" applyAlignment="1" quotePrefix="1">
      <alignment horizontal="center"/>
    </xf>
    <xf numFmtId="0" fontId="22" fillId="33" borderId="18" xfId="0" applyFont="1" applyFill="1" applyBorder="1" applyAlignment="1">
      <alignment horizontal="right"/>
    </xf>
    <xf numFmtId="0" fontId="22" fillId="33" borderId="18" xfId="0" applyFont="1" applyFill="1" applyBorder="1" applyAlignment="1">
      <alignment/>
    </xf>
    <xf numFmtId="0" fontId="23" fillId="33" borderId="18" xfId="0" applyFont="1" applyFill="1" applyBorder="1" applyAlignment="1">
      <alignment/>
    </xf>
    <xf numFmtId="14" fontId="0" fillId="33" borderId="18" xfId="0" applyNumberFormat="1" applyFill="1" applyBorder="1" applyAlignment="1">
      <alignment horizontal="center"/>
    </xf>
    <xf numFmtId="0" fontId="4" fillId="34" borderId="18" xfId="0" applyFont="1" applyFill="1" applyBorder="1" applyAlignment="1" quotePrefix="1">
      <alignment horizontal="center"/>
    </xf>
    <xf numFmtId="0" fontId="0" fillId="33" borderId="25" xfId="0" applyFill="1" applyBorder="1" applyAlignment="1">
      <alignment/>
    </xf>
    <xf numFmtId="0" fontId="22" fillId="33" borderId="26" xfId="0" applyFont="1" applyFill="1" applyBorder="1" applyAlignment="1">
      <alignment/>
    </xf>
    <xf numFmtId="0" fontId="0" fillId="33" borderId="26" xfId="0" applyFill="1" applyBorder="1" applyAlignment="1">
      <alignment/>
    </xf>
    <xf numFmtId="0" fontId="0" fillId="33" borderId="27" xfId="0" applyFill="1" applyBorder="1" applyAlignment="1">
      <alignment/>
    </xf>
    <xf numFmtId="0" fontId="0" fillId="33" borderId="28" xfId="0" applyFill="1" applyBorder="1" applyAlignment="1">
      <alignment/>
    </xf>
    <xf numFmtId="0" fontId="0" fillId="33" borderId="29" xfId="0" applyFill="1" applyBorder="1" applyAlignment="1">
      <alignment/>
    </xf>
    <xf numFmtId="0" fontId="1" fillId="33" borderId="36" xfId="0" applyFont="1" applyFill="1" applyBorder="1" applyAlignment="1">
      <alignment/>
    </xf>
    <xf numFmtId="0" fontId="0" fillId="33" borderId="32" xfId="0" applyFill="1" applyBorder="1" applyAlignment="1">
      <alignment/>
    </xf>
    <xf numFmtId="0" fontId="0" fillId="33" borderId="30" xfId="0" applyFill="1" applyBorder="1" applyAlignment="1">
      <alignment horizontal="center"/>
    </xf>
    <xf numFmtId="0" fontId="0" fillId="33" borderId="28" xfId="0" applyFill="1" applyBorder="1" applyAlignment="1">
      <alignment horizontal="center"/>
    </xf>
    <xf numFmtId="0" fontId="0" fillId="33" borderId="32" xfId="0" applyFill="1" applyBorder="1" applyAlignment="1">
      <alignment horizontal="center"/>
    </xf>
    <xf numFmtId="0" fontId="0" fillId="33" borderId="28" xfId="0" applyFill="1" applyBorder="1" applyAlignment="1">
      <alignment horizontal="left"/>
    </xf>
    <xf numFmtId="0" fontId="1" fillId="33" borderId="31" xfId="0" applyFont="1" applyFill="1" applyBorder="1" applyAlignment="1">
      <alignment horizontal="left"/>
    </xf>
    <xf numFmtId="0" fontId="0" fillId="33" borderId="31" xfId="0" applyFill="1" applyBorder="1" applyAlignment="1">
      <alignment/>
    </xf>
    <xf numFmtId="0" fontId="0" fillId="33" borderId="33" xfId="0" applyFill="1" applyBorder="1" applyAlignment="1">
      <alignment/>
    </xf>
    <xf numFmtId="0" fontId="0" fillId="33" borderId="34" xfId="0" applyFill="1" applyBorder="1" applyAlignment="1">
      <alignment/>
    </xf>
    <xf numFmtId="0" fontId="0" fillId="33" borderId="35" xfId="0" applyFill="1" applyBorder="1" applyAlignment="1">
      <alignment/>
    </xf>
    <xf numFmtId="0" fontId="1" fillId="33" borderId="19" xfId="0" applyFont="1" applyFill="1" applyBorder="1" applyAlignment="1">
      <alignment/>
    </xf>
    <xf numFmtId="0" fontId="0" fillId="33" borderId="21" xfId="0" applyFill="1" applyBorder="1" applyAlignment="1">
      <alignment horizontal="center" vertical="center"/>
    </xf>
    <xf numFmtId="0" fontId="4" fillId="34" borderId="18" xfId="0" applyFont="1" applyFill="1" applyBorder="1" applyAlignment="1" quotePrefix="1">
      <alignment horizontal="center" vertical="justify"/>
    </xf>
    <xf numFmtId="0" fontId="4" fillId="34" borderId="18" xfId="0" applyFont="1" applyFill="1" applyBorder="1" applyAlignment="1">
      <alignment horizontal="center" vertical="justify"/>
    </xf>
    <xf numFmtId="0" fontId="11" fillId="35" borderId="28" xfId="0" applyFont="1" applyFill="1" applyBorder="1" applyAlignment="1">
      <alignment horizontal="center" vertical="center" wrapText="1"/>
    </xf>
    <xf numFmtId="0" fontId="15" fillId="34" borderId="20" xfId="0" applyFont="1" applyFill="1" applyBorder="1" applyAlignment="1">
      <alignment horizontal="center"/>
    </xf>
    <xf numFmtId="0" fontId="12" fillId="0" borderId="16" xfId="0" applyFont="1" applyBorder="1" applyAlignment="1">
      <alignment/>
    </xf>
    <xf numFmtId="0" fontId="12" fillId="0" borderId="14" xfId="0" applyFont="1" applyBorder="1" applyAlignment="1" quotePrefix="1">
      <alignment/>
    </xf>
    <xf numFmtId="0" fontId="12" fillId="0" borderId="17" xfId="0" applyFont="1" applyBorder="1" applyAlignment="1">
      <alignment/>
    </xf>
    <xf numFmtId="0" fontId="12" fillId="0" borderId="10" xfId="0" applyFont="1" applyBorder="1" applyAlignment="1">
      <alignment horizontal="center"/>
    </xf>
    <xf numFmtId="0" fontId="24" fillId="0" borderId="19" xfId="0" applyFont="1" applyBorder="1" applyAlignment="1" applyProtection="1">
      <alignment horizontal="center"/>
      <protection locked="0"/>
    </xf>
    <xf numFmtId="0" fontId="11" fillId="0" borderId="19" xfId="0" applyFont="1" applyBorder="1" applyAlignment="1">
      <alignment horizontal="center"/>
    </xf>
    <xf numFmtId="0" fontId="14" fillId="0" borderId="20" xfId="0" applyFont="1" applyBorder="1" applyAlignment="1" applyProtection="1">
      <alignment horizontal="center"/>
      <protection locked="0"/>
    </xf>
    <xf numFmtId="0" fontId="12" fillId="0" borderId="15" xfId="0" applyFont="1" applyBorder="1" applyAlignment="1" quotePrefix="1">
      <alignment horizontal="center"/>
    </xf>
    <xf numFmtId="0" fontId="12" fillId="0" borderId="11" xfId="0" applyFont="1" applyBorder="1" applyAlignment="1">
      <alignment horizontal="center"/>
    </xf>
    <xf numFmtId="0" fontId="14" fillId="0" borderId="10" xfId="0" applyFont="1" applyBorder="1" applyAlignment="1">
      <alignment/>
    </xf>
    <xf numFmtId="0" fontId="14" fillId="0" borderId="11" xfId="0" applyFont="1" applyBorder="1" applyAlignment="1">
      <alignment/>
    </xf>
    <xf numFmtId="0" fontId="15" fillId="34" borderId="18" xfId="0" applyFont="1" applyFill="1" applyBorder="1" applyAlignment="1">
      <alignment horizontal="center" vertical="center"/>
    </xf>
    <xf numFmtId="0" fontId="0" fillId="34" borderId="0" xfId="0" applyFill="1" applyBorder="1" applyAlignment="1">
      <alignment horizontal="center"/>
    </xf>
    <xf numFmtId="0" fontId="12" fillId="0" borderId="22" xfId="0" applyFont="1" applyBorder="1" applyAlignment="1">
      <alignment/>
    </xf>
    <xf numFmtId="0" fontId="12" fillId="0" borderId="24" xfId="0" applyFont="1" applyBorder="1" applyAlignment="1">
      <alignment/>
    </xf>
    <xf numFmtId="0" fontId="12" fillId="0" borderId="23" xfId="0" applyFont="1" applyBorder="1" applyAlignment="1">
      <alignment/>
    </xf>
    <xf numFmtId="0" fontId="12" fillId="0" borderId="13" xfId="0" applyFont="1" applyBorder="1" applyAlignment="1">
      <alignment/>
    </xf>
    <xf numFmtId="0" fontId="12" fillId="0" borderId="22" xfId="0" applyFont="1" applyBorder="1" applyAlignment="1">
      <alignment horizontal="center"/>
    </xf>
    <xf numFmtId="0" fontId="12" fillId="0" borderId="24" xfId="0" applyFont="1" applyBorder="1" applyAlignment="1">
      <alignment horizontal="center"/>
    </xf>
    <xf numFmtId="0" fontId="12" fillId="0" borderId="23" xfId="0" applyFont="1" applyBorder="1" applyAlignment="1">
      <alignment horizontal="center"/>
    </xf>
    <xf numFmtId="0" fontId="10" fillId="0" borderId="15" xfId="0" applyFont="1" applyBorder="1" applyAlignment="1" applyProtection="1">
      <alignment horizontal="center"/>
      <protection locked="0"/>
    </xf>
    <xf numFmtId="0" fontId="7" fillId="34" borderId="0" xfId="0" applyFont="1" applyFill="1" applyBorder="1" applyAlignment="1">
      <alignment horizontal="center"/>
    </xf>
    <xf numFmtId="0" fontId="0" fillId="33" borderId="13" xfId="0" applyFont="1" applyFill="1" applyBorder="1" applyAlignment="1">
      <alignment horizontal="center"/>
    </xf>
    <xf numFmtId="0" fontId="59" fillId="0" borderId="0" xfId="0" applyFont="1" applyAlignment="1">
      <alignment/>
    </xf>
    <xf numFmtId="0" fontId="59" fillId="33" borderId="0" xfId="0" applyNumberFormat="1" applyFont="1" applyFill="1" applyAlignment="1">
      <alignment/>
    </xf>
    <xf numFmtId="0" fontId="0" fillId="33" borderId="10" xfId="0" applyFont="1" applyFill="1" applyBorder="1" applyAlignment="1">
      <alignment/>
    </xf>
    <xf numFmtId="0" fontId="0" fillId="33" borderId="11" xfId="0" applyFont="1" applyFill="1" applyBorder="1" applyAlignment="1">
      <alignment/>
    </xf>
    <xf numFmtId="0" fontId="0" fillId="34" borderId="37" xfId="0" applyFill="1" applyBorder="1" applyAlignment="1">
      <alignment horizontal="center" vertical="top" wrapText="1"/>
    </xf>
    <xf numFmtId="0" fontId="0" fillId="34" borderId="38" xfId="0" applyFill="1" applyBorder="1" applyAlignment="1">
      <alignment horizontal="center" vertical="top" wrapText="1"/>
    </xf>
    <xf numFmtId="0" fontId="0" fillId="34" borderId="39" xfId="0" applyFill="1" applyBorder="1" applyAlignment="1">
      <alignment horizontal="center" vertical="top" wrapText="1"/>
    </xf>
    <xf numFmtId="0" fontId="0" fillId="34" borderId="40" xfId="0" applyFill="1" applyBorder="1" applyAlignment="1">
      <alignment horizontal="center" vertical="top" wrapText="1"/>
    </xf>
    <xf numFmtId="0" fontId="0" fillId="34" borderId="0" xfId="0" applyFill="1" applyBorder="1" applyAlignment="1">
      <alignment horizontal="center" vertical="top" wrapText="1"/>
    </xf>
    <xf numFmtId="0" fontId="0" fillId="34" borderId="41" xfId="0" applyFill="1" applyBorder="1" applyAlignment="1">
      <alignment horizontal="center" vertical="top" wrapText="1"/>
    </xf>
    <xf numFmtId="0" fontId="0" fillId="34" borderId="42" xfId="0" applyFill="1" applyBorder="1" applyAlignment="1">
      <alignment horizontal="center" vertical="top" wrapText="1"/>
    </xf>
    <xf numFmtId="0" fontId="0" fillId="34" borderId="43" xfId="0" applyFill="1" applyBorder="1" applyAlignment="1">
      <alignment horizontal="center" vertical="top" wrapText="1"/>
    </xf>
    <xf numFmtId="0" fontId="0" fillId="34" borderId="44" xfId="0" applyFill="1" applyBorder="1" applyAlignment="1">
      <alignment horizontal="center" vertical="top" wrapText="1"/>
    </xf>
    <xf numFmtId="0" fontId="11" fillId="33" borderId="30"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19" xfId="0" applyFont="1" applyBorder="1" applyAlignment="1">
      <alignment horizontal="left" wrapText="1"/>
    </xf>
    <xf numFmtId="0" fontId="0" fillId="0" borderId="20" xfId="0"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xdr:row>
      <xdr:rowOff>95250</xdr:rowOff>
    </xdr:from>
    <xdr:to>
      <xdr:col>4</xdr:col>
      <xdr:colOff>333375</xdr:colOff>
      <xdr:row>21</xdr:row>
      <xdr:rowOff>95250</xdr:rowOff>
    </xdr:to>
    <xdr:sp>
      <xdr:nvSpPr>
        <xdr:cNvPr id="1" name="Line 1"/>
        <xdr:cNvSpPr>
          <a:spLocks/>
        </xdr:cNvSpPr>
      </xdr:nvSpPr>
      <xdr:spPr>
        <a:xfrm>
          <a:off x="2114550" y="4038600"/>
          <a:ext cx="2390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19</xdr:row>
      <xdr:rowOff>190500</xdr:rowOff>
    </xdr:from>
    <xdr:to>
      <xdr:col>5</xdr:col>
      <xdr:colOff>161925</xdr:colOff>
      <xdr:row>19</xdr:row>
      <xdr:rowOff>190500</xdr:rowOff>
    </xdr:to>
    <xdr:sp>
      <xdr:nvSpPr>
        <xdr:cNvPr id="2" name="Line 2"/>
        <xdr:cNvSpPr>
          <a:spLocks/>
        </xdr:cNvSpPr>
      </xdr:nvSpPr>
      <xdr:spPr>
        <a:xfrm>
          <a:off x="3486150" y="3581400"/>
          <a:ext cx="1495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16</xdr:row>
      <xdr:rowOff>0</xdr:rowOff>
    </xdr:from>
    <xdr:to>
      <xdr:col>6</xdr:col>
      <xdr:colOff>76200</xdr:colOff>
      <xdr:row>16</xdr:row>
      <xdr:rowOff>0</xdr:rowOff>
    </xdr:to>
    <xdr:sp>
      <xdr:nvSpPr>
        <xdr:cNvPr id="3" name="Line 3"/>
        <xdr:cNvSpPr>
          <a:spLocks/>
        </xdr:cNvSpPr>
      </xdr:nvSpPr>
      <xdr:spPr>
        <a:xfrm>
          <a:off x="3486150" y="2867025"/>
          <a:ext cx="1724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14</xdr:row>
      <xdr:rowOff>85725</xdr:rowOff>
    </xdr:from>
    <xdr:to>
      <xdr:col>7</xdr:col>
      <xdr:colOff>95250</xdr:colOff>
      <xdr:row>14</xdr:row>
      <xdr:rowOff>85725</xdr:rowOff>
    </xdr:to>
    <xdr:sp>
      <xdr:nvSpPr>
        <xdr:cNvPr id="4" name="Line 4"/>
        <xdr:cNvSpPr>
          <a:spLocks/>
        </xdr:cNvSpPr>
      </xdr:nvSpPr>
      <xdr:spPr>
        <a:xfrm>
          <a:off x="3486150" y="2600325"/>
          <a:ext cx="1905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171450</xdr:rowOff>
    </xdr:from>
    <xdr:to>
      <xdr:col>8</xdr:col>
      <xdr:colOff>180975</xdr:colOff>
      <xdr:row>10</xdr:row>
      <xdr:rowOff>171450</xdr:rowOff>
    </xdr:to>
    <xdr:sp>
      <xdr:nvSpPr>
        <xdr:cNvPr id="5" name="Line 5"/>
        <xdr:cNvSpPr>
          <a:spLocks/>
        </xdr:cNvSpPr>
      </xdr:nvSpPr>
      <xdr:spPr>
        <a:xfrm>
          <a:off x="2800350" y="2000250"/>
          <a:ext cx="2876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xdr:row>
      <xdr:rowOff>0</xdr:rowOff>
    </xdr:from>
    <xdr:to>
      <xdr:col>9</xdr:col>
      <xdr:colOff>266700</xdr:colOff>
      <xdr:row>8</xdr:row>
      <xdr:rowOff>0</xdr:rowOff>
    </xdr:to>
    <xdr:sp>
      <xdr:nvSpPr>
        <xdr:cNvPr id="6" name="Line 6"/>
        <xdr:cNvSpPr>
          <a:spLocks/>
        </xdr:cNvSpPr>
      </xdr:nvSpPr>
      <xdr:spPr>
        <a:xfrm>
          <a:off x="2800350" y="1485900"/>
          <a:ext cx="3333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0</xdr:rowOff>
    </xdr:from>
    <xdr:to>
      <xdr:col>10</xdr:col>
      <xdr:colOff>85725</xdr:colOff>
      <xdr:row>4</xdr:row>
      <xdr:rowOff>0</xdr:rowOff>
    </xdr:to>
    <xdr:sp>
      <xdr:nvSpPr>
        <xdr:cNvPr id="7" name="Line 7"/>
        <xdr:cNvSpPr>
          <a:spLocks/>
        </xdr:cNvSpPr>
      </xdr:nvSpPr>
      <xdr:spPr>
        <a:xfrm>
          <a:off x="3486150" y="790575"/>
          <a:ext cx="3019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333375</xdr:colOff>
      <xdr:row>21</xdr:row>
      <xdr:rowOff>95250</xdr:rowOff>
    </xdr:from>
    <xdr:to>
      <xdr:col>4</xdr:col>
      <xdr:colOff>333375</xdr:colOff>
      <xdr:row>23</xdr:row>
      <xdr:rowOff>0</xdr:rowOff>
    </xdr:to>
    <xdr:sp>
      <xdr:nvSpPr>
        <xdr:cNvPr id="8" name="Line 8"/>
        <xdr:cNvSpPr>
          <a:spLocks/>
        </xdr:cNvSpPr>
      </xdr:nvSpPr>
      <xdr:spPr>
        <a:xfrm>
          <a:off x="4505325" y="403860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19</xdr:row>
      <xdr:rowOff>190500</xdr:rowOff>
    </xdr:from>
    <xdr:to>
      <xdr:col>5</xdr:col>
      <xdr:colOff>161925</xdr:colOff>
      <xdr:row>23</xdr:row>
      <xdr:rowOff>0</xdr:rowOff>
    </xdr:to>
    <xdr:sp>
      <xdr:nvSpPr>
        <xdr:cNvPr id="9" name="Line 9"/>
        <xdr:cNvSpPr>
          <a:spLocks/>
        </xdr:cNvSpPr>
      </xdr:nvSpPr>
      <xdr:spPr>
        <a:xfrm flipV="1">
          <a:off x="4981575" y="3581400"/>
          <a:ext cx="0" cy="704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85725</xdr:colOff>
      <xdr:row>16</xdr:row>
      <xdr:rowOff>0</xdr:rowOff>
    </xdr:from>
    <xdr:to>
      <xdr:col>6</xdr:col>
      <xdr:colOff>85725</xdr:colOff>
      <xdr:row>23</xdr:row>
      <xdr:rowOff>0</xdr:rowOff>
    </xdr:to>
    <xdr:sp>
      <xdr:nvSpPr>
        <xdr:cNvPr id="10" name="Line 10"/>
        <xdr:cNvSpPr>
          <a:spLocks/>
        </xdr:cNvSpPr>
      </xdr:nvSpPr>
      <xdr:spPr>
        <a:xfrm flipV="1">
          <a:off x="5219700" y="2867025"/>
          <a:ext cx="0" cy="1419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104775</xdr:colOff>
      <xdr:row>14</xdr:row>
      <xdr:rowOff>85725</xdr:rowOff>
    </xdr:from>
    <xdr:to>
      <xdr:col>7</xdr:col>
      <xdr:colOff>104775</xdr:colOff>
      <xdr:row>23</xdr:row>
      <xdr:rowOff>0</xdr:rowOff>
    </xdr:to>
    <xdr:sp>
      <xdr:nvSpPr>
        <xdr:cNvPr id="11" name="Line 11"/>
        <xdr:cNvSpPr>
          <a:spLocks/>
        </xdr:cNvSpPr>
      </xdr:nvSpPr>
      <xdr:spPr>
        <a:xfrm flipV="1">
          <a:off x="5400675" y="2600325"/>
          <a:ext cx="0" cy="1685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180975</xdr:colOff>
      <xdr:row>10</xdr:row>
      <xdr:rowOff>171450</xdr:rowOff>
    </xdr:from>
    <xdr:to>
      <xdr:col>8</xdr:col>
      <xdr:colOff>180975</xdr:colOff>
      <xdr:row>23</xdr:row>
      <xdr:rowOff>0</xdr:rowOff>
    </xdr:to>
    <xdr:sp>
      <xdr:nvSpPr>
        <xdr:cNvPr id="12" name="Line 12"/>
        <xdr:cNvSpPr>
          <a:spLocks/>
        </xdr:cNvSpPr>
      </xdr:nvSpPr>
      <xdr:spPr>
        <a:xfrm flipV="1">
          <a:off x="5676900" y="2000250"/>
          <a:ext cx="0" cy="2286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276225</xdr:colOff>
      <xdr:row>8</xdr:row>
      <xdr:rowOff>0</xdr:rowOff>
    </xdr:from>
    <xdr:to>
      <xdr:col>9</xdr:col>
      <xdr:colOff>276225</xdr:colOff>
      <xdr:row>23</xdr:row>
      <xdr:rowOff>0</xdr:rowOff>
    </xdr:to>
    <xdr:sp>
      <xdr:nvSpPr>
        <xdr:cNvPr id="13" name="Line 13"/>
        <xdr:cNvSpPr>
          <a:spLocks/>
        </xdr:cNvSpPr>
      </xdr:nvSpPr>
      <xdr:spPr>
        <a:xfrm flipV="1">
          <a:off x="6143625" y="1485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85725</xdr:colOff>
      <xdr:row>4</xdr:row>
      <xdr:rowOff>0</xdr:rowOff>
    </xdr:from>
    <xdr:to>
      <xdr:col>10</xdr:col>
      <xdr:colOff>85725</xdr:colOff>
      <xdr:row>23</xdr:row>
      <xdr:rowOff>0</xdr:rowOff>
    </xdr:to>
    <xdr:sp>
      <xdr:nvSpPr>
        <xdr:cNvPr id="14" name="Line 14"/>
        <xdr:cNvSpPr>
          <a:spLocks/>
        </xdr:cNvSpPr>
      </xdr:nvSpPr>
      <xdr:spPr>
        <a:xfrm flipV="1">
          <a:off x="6505575" y="790575"/>
          <a:ext cx="0" cy="3495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7</xdr:row>
      <xdr:rowOff>0</xdr:rowOff>
    </xdr:from>
    <xdr:to>
      <xdr:col>3</xdr:col>
      <xdr:colOff>152400</xdr:colOff>
      <xdr:row>8</xdr:row>
      <xdr:rowOff>95250</xdr:rowOff>
    </xdr:to>
    <xdr:sp>
      <xdr:nvSpPr>
        <xdr:cNvPr id="1" name="Line 7"/>
        <xdr:cNvSpPr>
          <a:spLocks/>
        </xdr:cNvSpPr>
      </xdr:nvSpPr>
      <xdr:spPr>
        <a:xfrm>
          <a:off x="4105275" y="1114425"/>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xdr:row>
      <xdr:rowOff>95250</xdr:rowOff>
    </xdr:from>
    <xdr:to>
      <xdr:col>3</xdr:col>
      <xdr:colOff>152400</xdr:colOff>
      <xdr:row>8</xdr:row>
      <xdr:rowOff>95250</xdr:rowOff>
    </xdr:to>
    <xdr:sp>
      <xdr:nvSpPr>
        <xdr:cNvPr id="2" name="Line 8"/>
        <xdr:cNvSpPr>
          <a:spLocks/>
        </xdr:cNvSpPr>
      </xdr:nvSpPr>
      <xdr:spPr>
        <a:xfrm>
          <a:off x="3324225" y="138112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7</xdr:row>
      <xdr:rowOff>0</xdr:rowOff>
    </xdr:from>
    <xdr:to>
      <xdr:col>4</xdr:col>
      <xdr:colOff>161925</xdr:colOff>
      <xdr:row>12</xdr:row>
      <xdr:rowOff>180975</xdr:rowOff>
    </xdr:to>
    <xdr:sp>
      <xdr:nvSpPr>
        <xdr:cNvPr id="3" name="Line 9"/>
        <xdr:cNvSpPr>
          <a:spLocks/>
        </xdr:cNvSpPr>
      </xdr:nvSpPr>
      <xdr:spPr>
        <a:xfrm>
          <a:off x="4410075" y="1114425"/>
          <a:ext cx="0" cy="1247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95250</xdr:rowOff>
    </xdr:from>
    <xdr:to>
      <xdr:col>4</xdr:col>
      <xdr:colOff>161925</xdr:colOff>
      <xdr:row>10</xdr:row>
      <xdr:rowOff>95250</xdr:rowOff>
    </xdr:to>
    <xdr:sp>
      <xdr:nvSpPr>
        <xdr:cNvPr id="4" name="Line 10"/>
        <xdr:cNvSpPr>
          <a:spLocks/>
        </xdr:cNvSpPr>
      </xdr:nvSpPr>
      <xdr:spPr>
        <a:xfrm>
          <a:off x="3324225" y="1885950"/>
          <a:ext cx="1085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7</xdr:row>
      <xdr:rowOff>0</xdr:rowOff>
    </xdr:from>
    <xdr:to>
      <xdr:col>6</xdr:col>
      <xdr:colOff>257175</xdr:colOff>
      <xdr:row>14</xdr:row>
      <xdr:rowOff>152400</xdr:rowOff>
    </xdr:to>
    <xdr:sp>
      <xdr:nvSpPr>
        <xdr:cNvPr id="5" name="Line 13"/>
        <xdr:cNvSpPr>
          <a:spLocks/>
        </xdr:cNvSpPr>
      </xdr:nvSpPr>
      <xdr:spPr>
        <a:xfrm>
          <a:off x="5162550" y="1114425"/>
          <a:ext cx="0" cy="1800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14</xdr:row>
      <xdr:rowOff>142875</xdr:rowOff>
    </xdr:from>
    <xdr:to>
      <xdr:col>6</xdr:col>
      <xdr:colOff>257175</xdr:colOff>
      <xdr:row>14</xdr:row>
      <xdr:rowOff>142875</xdr:rowOff>
    </xdr:to>
    <xdr:sp>
      <xdr:nvSpPr>
        <xdr:cNvPr id="6" name="Line 14"/>
        <xdr:cNvSpPr>
          <a:spLocks/>
        </xdr:cNvSpPr>
      </xdr:nvSpPr>
      <xdr:spPr>
        <a:xfrm>
          <a:off x="3333750" y="2905125"/>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104775</xdr:colOff>
      <xdr:row>7</xdr:row>
      <xdr:rowOff>0</xdr:rowOff>
    </xdr:from>
    <xdr:to>
      <xdr:col>7</xdr:col>
      <xdr:colOff>104775</xdr:colOff>
      <xdr:row>16</xdr:row>
      <xdr:rowOff>123825</xdr:rowOff>
    </xdr:to>
    <xdr:sp>
      <xdr:nvSpPr>
        <xdr:cNvPr id="7" name="Line 15"/>
        <xdr:cNvSpPr>
          <a:spLocks/>
        </xdr:cNvSpPr>
      </xdr:nvSpPr>
      <xdr:spPr>
        <a:xfrm>
          <a:off x="5514975" y="1114425"/>
          <a:ext cx="0" cy="2343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16</xdr:row>
      <xdr:rowOff>123825</xdr:rowOff>
    </xdr:from>
    <xdr:to>
      <xdr:col>7</xdr:col>
      <xdr:colOff>104775</xdr:colOff>
      <xdr:row>16</xdr:row>
      <xdr:rowOff>123825</xdr:rowOff>
    </xdr:to>
    <xdr:sp>
      <xdr:nvSpPr>
        <xdr:cNvPr id="8" name="Line 16"/>
        <xdr:cNvSpPr>
          <a:spLocks/>
        </xdr:cNvSpPr>
      </xdr:nvSpPr>
      <xdr:spPr>
        <a:xfrm flipH="1">
          <a:off x="3324225" y="3457575"/>
          <a:ext cx="2190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495300</xdr:colOff>
      <xdr:row>19</xdr:row>
      <xdr:rowOff>209550</xdr:rowOff>
    </xdr:from>
    <xdr:to>
      <xdr:col>4</xdr:col>
      <xdr:colOff>152400</xdr:colOff>
      <xdr:row>19</xdr:row>
      <xdr:rowOff>209550</xdr:rowOff>
    </xdr:to>
    <xdr:sp>
      <xdr:nvSpPr>
        <xdr:cNvPr id="9" name="Line 19"/>
        <xdr:cNvSpPr>
          <a:spLocks/>
        </xdr:cNvSpPr>
      </xdr:nvSpPr>
      <xdr:spPr>
        <a:xfrm>
          <a:off x="3314700" y="4057650"/>
          <a:ext cx="1085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14</xdr:row>
      <xdr:rowOff>171450</xdr:rowOff>
    </xdr:from>
    <xdr:to>
      <xdr:col>4</xdr:col>
      <xdr:colOff>161925</xdr:colOff>
      <xdr:row>16</xdr:row>
      <xdr:rowOff>95250</xdr:rowOff>
    </xdr:to>
    <xdr:sp>
      <xdr:nvSpPr>
        <xdr:cNvPr id="10" name="Line 20"/>
        <xdr:cNvSpPr>
          <a:spLocks/>
        </xdr:cNvSpPr>
      </xdr:nvSpPr>
      <xdr:spPr>
        <a:xfrm>
          <a:off x="4410075" y="2933700"/>
          <a:ext cx="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16</xdr:row>
      <xdr:rowOff>142875</xdr:rowOff>
    </xdr:from>
    <xdr:to>
      <xdr:col>4</xdr:col>
      <xdr:colOff>161925</xdr:colOff>
      <xdr:row>19</xdr:row>
      <xdr:rowOff>209550</xdr:rowOff>
    </xdr:to>
    <xdr:sp>
      <xdr:nvSpPr>
        <xdr:cNvPr id="11" name="Line 21"/>
        <xdr:cNvSpPr>
          <a:spLocks/>
        </xdr:cNvSpPr>
      </xdr:nvSpPr>
      <xdr:spPr>
        <a:xfrm>
          <a:off x="4410075" y="3476625"/>
          <a:ext cx="0"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12</xdr:row>
      <xdr:rowOff>219075</xdr:rowOff>
    </xdr:from>
    <xdr:to>
      <xdr:col>5</xdr:col>
      <xdr:colOff>161925</xdr:colOff>
      <xdr:row>12</xdr:row>
      <xdr:rowOff>219075</xdr:rowOff>
    </xdr:to>
    <xdr:sp>
      <xdr:nvSpPr>
        <xdr:cNvPr id="12" name="Line 22"/>
        <xdr:cNvSpPr>
          <a:spLocks/>
        </xdr:cNvSpPr>
      </xdr:nvSpPr>
      <xdr:spPr>
        <a:xfrm>
          <a:off x="3324225" y="2400300"/>
          <a:ext cx="1409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171450</xdr:colOff>
      <xdr:row>7</xdr:row>
      <xdr:rowOff>0</xdr:rowOff>
    </xdr:from>
    <xdr:to>
      <xdr:col>5</xdr:col>
      <xdr:colOff>171450</xdr:colOff>
      <xdr:row>12</xdr:row>
      <xdr:rowOff>219075</xdr:rowOff>
    </xdr:to>
    <xdr:sp>
      <xdr:nvSpPr>
        <xdr:cNvPr id="13" name="Line 23"/>
        <xdr:cNvSpPr>
          <a:spLocks/>
        </xdr:cNvSpPr>
      </xdr:nvSpPr>
      <xdr:spPr>
        <a:xfrm>
          <a:off x="4743450" y="1114425"/>
          <a:ext cx="0" cy="1285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12</xdr:row>
      <xdr:rowOff>238125</xdr:rowOff>
    </xdr:from>
    <xdr:to>
      <xdr:col>4</xdr:col>
      <xdr:colOff>161925</xdr:colOff>
      <xdr:row>14</xdr:row>
      <xdr:rowOff>104775</xdr:rowOff>
    </xdr:to>
    <xdr:sp>
      <xdr:nvSpPr>
        <xdr:cNvPr id="14" name="Line 24"/>
        <xdr:cNvSpPr>
          <a:spLocks/>
        </xdr:cNvSpPr>
      </xdr:nvSpPr>
      <xdr:spPr>
        <a:xfrm>
          <a:off x="4410075" y="2419350"/>
          <a:ext cx="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spo-teamsite.ge.com/COMM\@GENERAL\MODELS\Relays%20to%20be%20reworked\K_RANGE\KAV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spo-teamsite.ge.com/COMM\@GENERAL\MODELS\Relays%20to%20be%20transfered%20in%20Products%20DB\K_RANGE\Kavr%20corte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imer"/>
      <sheetName val="OldCortec KAVR100"/>
      <sheetName val="OldCortec KAVR130"/>
      <sheetName val="OldCortec KAVR159"/>
      <sheetName val="New Cortec"/>
      <sheetName val="Nomenclature"/>
      <sheetName val="Model Detail"/>
      <sheetName val="Get Name"/>
      <sheetName val="Main Macros"/>
      <sheetName val="Lookup"/>
      <sheetName val="Rese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sclaimer"/>
      <sheetName val="OldCortec KAVR100"/>
      <sheetName val="OldCortec KAVR130"/>
      <sheetName val="OldCortec KAVR159"/>
      <sheetName val="New Cortec"/>
      <sheetName val="Nomenclature"/>
      <sheetName val="Model Detail"/>
      <sheetName val="Get Name"/>
      <sheetName val="Main Macros"/>
      <sheetName val="Lookup"/>
      <sheetName val="Rese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11"/>
  <dimension ref="A1:J8"/>
  <sheetViews>
    <sheetView showGridLines="0" showRowColHeaders="0" tabSelected="1" zoomScalePageLayoutView="0" workbookViewId="0" topLeftCell="A1">
      <selection activeCell="D40" sqref="D40"/>
    </sheetView>
  </sheetViews>
  <sheetFormatPr defaultColWidth="9.00390625" defaultRowHeight="14.25"/>
  <cols>
    <col min="1" max="1" width="3.625" style="0" customWidth="1"/>
    <col min="2" max="10" width="10.00390625" style="0" customWidth="1"/>
  </cols>
  <sheetData>
    <row r="1" ht="13.5">
      <c r="A1" s="253" t="s">
        <v>200</v>
      </c>
    </row>
    <row r="2" ht="14.25" thickBot="1"/>
    <row r="3" spans="2:10" ht="14.25" thickTop="1">
      <c r="B3" s="257" t="s">
        <v>196</v>
      </c>
      <c r="C3" s="258"/>
      <c r="D3" s="258"/>
      <c r="E3" s="258"/>
      <c r="F3" s="258"/>
      <c r="G3" s="258"/>
      <c r="H3" s="258"/>
      <c r="I3" s="258"/>
      <c r="J3" s="259"/>
    </row>
    <row r="4" spans="2:10" ht="13.5">
      <c r="B4" s="260" t="s">
        <v>197</v>
      </c>
      <c r="C4" s="261"/>
      <c r="D4" s="261"/>
      <c r="E4" s="261"/>
      <c r="F4" s="261"/>
      <c r="G4" s="261"/>
      <c r="H4" s="261"/>
      <c r="I4" s="261"/>
      <c r="J4" s="262"/>
    </row>
    <row r="5" spans="2:10" ht="13.5">
      <c r="B5" s="260"/>
      <c r="C5" s="261"/>
      <c r="D5" s="261"/>
      <c r="E5" s="261"/>
      <c r="F5" s="261"/>
      <c r="G5" s="261"/>
      <c r="H5" s="261"/>
      <c r="I5" s="261"/>
      <c r="J5" s="262"/>
    </row>
    <row r="6" spans="2:10" ht="13.5">
      <c r="B6" s="260" t="s">
        <v>198</v>
      </c>
      <c r="C6" s="261"/>
      <c r="D6" s="261"/>
      <c r="E6" s="261"/>
      <c r="F6" s="261"/>
      <c r="G6" s="261"/>
      <c r="H6" s="261"/>
      <c r="I6" s="261"/>
      <c r="J6" s="262"/>
    </row>
    <row r="7" spans="2:10" ht="13.5">
      <c r="B7" s="260"/>
      <c r="C7" s="261"/>
      <c r="D7" s="261"/>
      <c r="E7" s="261"/>
      <c r="F7" s="261"/>
      <c r="G7" s="261"/>
      <c r="H7" s="261"/>
      <c r="I7" s="261"/>
      <c r="J7" s="262"/>
    </row>
    <row r="8" spans="2:10" ht="3.75" customHeight="1" thickBot="1">
      <c r="B8" s="263"/>
      <c r="C8" s="264"/>
      <c r="D8" s="264"/>
      <c r="E8" s="264"/>
      <c r="F8" s="264"/>
      <c r="G8" s="264"/>
      <c r="H8" s="264"/>
      <c r="I8" s="264"/>
      <c r="J8" s="265"/>
    </row>
    <row r="9" ht="14.25" thickTop="1"/>
  </sheetData>
  <sheetProtection password="CAE7" sheet="1" objects="1" scenarios="1"/>
  <mergeCells count="3">
    <mergeCell ref="B3:J3"/>
    <mergeCell ref="B6:J8"/>
    <mergeCell ref="B4:J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4">
    <pageSetUpPr fitToPage="1"/>
  </sheetPr>
  <dimension ref="A1:L30"/>
  <sheetViews>
    <sheetView showGridLines="0" showRowColHeaders="0" zoomScalePageLayoutView="0" workbookViewId="0" topLeftCell="A19">
      <selection activeCell="A1" sqref="A1"/>
    </sheetView>
  </sheetViews>
  <sheetFormatPr defaultColWidth="9.00390625" defaultRowHeight="14.25"/>
  <cols>
    <col min="1" max="1" width="27.75390625" style="0" bestFit="1" customWidth="1"/>
    <col min="5" max="5" width="8.50390625" style="0" bestFit="1" customWidth="1"/>
    <col min="6" max="6" width="4.125" style="0" bestFit="1" customWidth="1"/>
    <col min="7" max="7" width="2.125" style="0" bestFit="1" customWidth="1"/>
    <col min="8" max="8" width="2.625" style="0" bestFit="1" customWidth="1"/>
    <col min="9" max="9" width="4.875" style="0" bestFit="1" customWidth="1"/>
    <col min="10" max="10" width="7.25390625" style="0" customWidth="1"/>
    <col min="11" max="11" width="2.125" style="0" bestFit="1" customWidth="1"/>
    <col min="12" max="12" width="7.375" style="0" customWidth="1"/>
  </cols>
  <sheetData>
    <row r="1" ht="14.25" thickBot="1">
      <c r="A1" s="253" t="s">
        <v>200</v>
      </c>
    </row>
    <row r="2" spans="1:12" ht="21">
      <c r="A2" s="207"/>
      <c r="B2" s="208" t="s">
        <v>164</v>
      </c>
      <c r="C2" s="209"/>
      <c r="D2" s="209"/>
      <c r="E2" s="209"/>
      <c r="F2" s="209"/>
      <c r="G2" s="209"/>
      <c r="H2" s="209"/>
      <c r="I2" s="209"/>
      <c r="J2" s="209"/>
      <c r="K2" s="209"/>
      <c r="L2" s="210"/>
    </row>
    <row r="3" spans="1:12" ht="13.5">
      <c r="A3" s="211"/>
      <c r="B3" s="4"/>
      <c r="C3" s="4"/>
      <c r="D3" s="4"/>
      <c r="E3" s="4"/>
      <c r="F3" s="4"/>
      <c r="G3" s="4"/>
      <c r="H3" s="4"/>
      <c r="I3" s="4"/>
      <c r="J3" s="4"/>
      <c r="K3" s="4"/>
      <c r="L3" s="212"/>
    </row>
    <row r="4" spans="1:12" ht="13.5">
      <c r="A4" s="213" t="s">
        <v>156</v>
      </c>
      <c r="B4" s="18"/>
      <c r="C4" s="54" t="s">
        <v>157</v>
      </c>
      <c r="D4" s="4"/>
      <c r="E4" s="4"/>
      <c r="F4" s="4"/>
      <c r="G4" s="4"/>
      <c r="H4" s="4"/>
      <c r="I4" s="4"/>
      <c r="J4" s="4"/>
      <c r="K4" s="4"/>
      <c r="L4" s="212"/>
    </row>
    <row r="5" spans="1:12" ht="13.5">
      <c r="A5" s="214" t="s">
        <v>158</v>
      </c>
      <c r="B5" s="7"/>
      <c r="C5" s="30"/>
      <c r="D5" s="4"/>
      <c r="E5" s="4"/>
      <c r="F5" s="4"/>
      <c r="G5" s="4"/>
      <c r="H5" s="4"/>
      <c r="I5" s="4"/>
      <c r="J5" s="4"/>
      <c r="K5" s="4"/>
      <c r="L5" s="212"/>
    </row>
    <row r="6" spans="1:12" ht="13.5">
      <c r="A6" s="211"/>
      <c r="B6" s="4"/>
      <c r="C6" s="4"/>
      <c r="D6" s="4"/>
      <c r="E6" s="4"/>
      <c r="F6" s="4"/>
      <c r="G6" s="4"/>
      <c r="H6" s="4"/>
      <c r="I6" s="4"/>
      <c r="J6" s="4"/>
      <c r="K6" s="4"/>
      <c r="L6" s="212"/>
    </row>
    <row r="7" spans="1:12" ht="14.25">
      <c r="A7" s="213" t="s">
        <v>85</v>
      </c>
      <c r="B7" s="19"/>
      <c r="C7" s="39"/>
      <c r="D7" s="194"/>
      <c r="E7" s="4"/>
      <c r="F7" s="4"/>
      <c r="G7" s="4"/>
      <c r="H7" s="4"/>
      <c r="I7" s="4"/>
      <c r="J7" s="4"/>
      <c r="K7" s="4"/>
      <c r="L7" s="212"/>
    </row>
    <row r="8" spans="1:12" ht="13.5">
      <c r="A8" s="215" t="s">
        <v>80</v>
      </c>
      <c r="B8" s="195">
        <v>501</v>
      </c>
      <c r="C8" s="16"/>
      <c r="D8" s="16"/>
      <c r="E8" s="4"/>
      <c r="F8" s="4"/>
      <c r="G8" s="4"/>
      <c r="H8" s="4"/>
      <c r="I8" s="4"/>
      <c r="J8" s="4"/>
      <c r="K8" s="4"/>
      <c r="L8" s="212"/>
    </row>
    <row r="9" spans="1:12" ht="13.5">
      <c r="A9" s="215" t="s">
        <v>72</v>
      </c>
      <c r="B9" s="195">
        <v>751</v>
      </c>
      <c r="C9" s="16"/>
      <c r="D9" s="16"/>
      <c r="E9" s="4"/>
      <c r="F9" s="4"/>
      <c r="G9" s="4"/>
      <c r="H9" s="4"/>
      <c r="I9" s="4"/>
      <c r="J9" s="4"/>
      <c r="K9" s="4"/>
      <c r="L9" s="212"/>
    </row>
    <row r="10" spans="1:12" ht="13.5">
      <c r="A10" s="216"/>
      <c r="B10" s="197"/>
      <c r="C10" s="4"/>
      <c r="D10" s="4"/>
      <c r="E10" s="4"/>
      <c r="F10" s="4"/>
      <c r="G10" s="4"/>
      <c r="H10" s="4"/>
      <c r="I10" s="4"/>
      <c r="J10" s="4"/>
      <c r="K10" s="4"/>
      <c r="L10" s="212"/>
    </row>
    <row r="11" spans="1:12" ht="13.5">
      <c r="A11" s="224" t="s">
        <v>169</v>
      </c>
      <c r="B11" s="225"/>
      <c r="C11" s="199" t="s">
        <v>5</v>
      </c>
      <c r="D11" s="4"/>
      <c r="E11" s="4"/>
      <c r="F11" s="4"/>
      <c r="G11" s="4"/>
      <c r="H11" s="4"/>
      <c r="I11" s="4"/>
      <c r="J11" s="4"/>
      <c r="K11" s="4"/>
      <c r="L11" s="212"/>
    </row>
    <row r="12" spans="1:12" ht="13.5">
      <c r="A12" s="224" t="s">
        <v>171</v>
      </c>
      <c r="B12" s="225"/>
      <c r="C12" s="199" t="s">
        <v>170</v>
      </c>
      <c r="D12" s="4"/>
      <c r="E12" s="4"/>
      <c r="F12" s="4"/>
      <c r="G12" s="4"/>
      <c r="H12" s="4"/>
      <c r="I12" s="4"/>
      <c r="J12" s="4"/>
      <c r="K12" s="4"/>
      <c r="L12" s="212"/>
    </row>
    <row r="13" spans="1:12" ht="13.5">
      <c r="A13" s="211"/>
      <c r="B13" s="47"/>
      <c r="C13" s="4"/>
      <c r="D13" s="4"/>
      <c r="E13" s="4"/>
      <c r="F13" s="4"/>
      <c r="G13" s="4"/>
      <c r="H13" s="4"/>
      <c r="I13" s="4"/>
      <c r="J13" s="4"/>
      <c r="K13" s="4"/>
      <c r="L13" s="212"/>
    </row>
    <row r="14" spans="1:12" ht="13.5">
      <c r="A14" s="213" t="s">
        <v>159</v>
      </c>
      <c r="B14" s="18"/>
      <c r="C14" s="19"/>
      <c r="D14" s="4"/>
      <c r="E14" s="4"/>
      <c r="F14" s="4"/>
      <c r="G14" s="4"/>
      <c r="H14" s="4"/>
      <c r="I14" s="4"/>
      <c r="J14" s="4"/>
      <c r="K14" s="4"/>
      <c r="L14" s="212"/>
    </row>
    <row r="15" spans="1:12" ht="13.5">
      <c r="A15" s="211"/>
      <c r="B15" s="165" t="s">
        <v>160</v>
      </c>
      <c r="C15" s="198">
        <v>1</v>
      </c>
      <c r="D15" s="4"/>
      <c r="E15" s="4"/>
      <c r="F15" s="4"/>
      <c r="G15" s="4"/>
      <c r="H15" s="4"/>
      <c r="I15" s="4"/>
      <c r="J15" s="4"/>
      <c r="K15" s="4"/>
      <c r="L15" s="212"/>
    </row>
    <row r="16" spans="1:12" ht="14.25" customHeight="1">
      <c r="A16" s="217" t="s">
        <v>27</v>
      </c>
      <c r="B16" s="165" t="s">
        <v>166</v>
      </c>
      <c r="C16" s="199" t="s">
        <v>76</v>
      </c>
      <c r="D16" s="4"/>
      <c r="E16" s="4"/>
      <c r="F16" s="4"/>
      <c r="G16" s="4"/>
      <c r="H16" s="4"/>
      <c r="I16" s="4"/>
      <c r="J16" s="4"/>
      <c r="K16" s="4"/>
      <c r="L16" s="212"/>
    </row>
    <row r="17" spans="1:12" ht="14.25" customHeight="1">
      <c r="A17" s="217" t="s">
        <v>165</v>
      </c>
      <c r="B17" s="165" t="s">
        <v>166</v>
      </c>
      <c r="C17" s="199" t="s">
        <v>167</v>
      </c>
      <c r="D17" s="4"/>
      <c r="E17" s="4"/>
      <c r="F17" s="4"/>
      <c r="G17" s="4"/>
      <c r="H17" s="4"/>
      <c r="I17" s="4"/>
      <c r="J17" s="4"/>
      <c r="K17" s="4"/>
      <c r="L17" s="212"/>
    </row>
    <row r="18" spans="1:12" ht="13.5">
      <c r="A18" s="216"/>
      <c r="B18" s="16"/>
      <c r="C18" s="200"/>
      <c r="D18" s="4"/>
      <c r="E18" s="4"/>
      <c r="F18" s="4"/>
      <c r="G18" s="4"/>
      <c r="H18" s="4"/>
      <c r="I18" s="4"/>
      <c r="J18" s="4"/>
      <c r="K18" s="4"/>
      <c r="L18" s="212"/>
    </row>
    <row r="19" spans="1:12" ht="13.5">
      <c r="A19" s="213" t="s">
        <v>161</v>
      </c>
      <c r="B19" s="25"/>
      <c r="C19" s="54"/>
      <c r="D19" s="4"/>
      <c r="E19" s="4"/>
      <c r="F19" s="4"/>
      <c r="G19" s="4"/>
      <c r="H19" s="4"/>
      <c r="I19" s="4"/>
      <c r="J19" s="4"/>
      <c r="K19" s="4"/>
      <c r="L19" s="212"/>
    </row>
    <row r="20" spans="1:12" ht="30" customHeight="1">
      <c r="A20" s="266" t="s">
        <v>168</v>
      </c>
      <c r="B20" s="267"/>
      <c r="C20" s="196">
        <v>25</v>
      </c>
      <c r="D20" s="4"/>
      <c r="E20" s="4"/>
      <c r="F20" s="4"/>
      <c r="G20" s="4"/>
      <c r="H20" s="4"/>
      <c r="I20" s="4"/>
      <c r="J20" s="4"/>
      <c r="K20" s="4"/>
      <c r="L20" s="212"/>
    </row>
    <row r="21" spans="1:12" ht="13.5">
      <c r="A21" s="218"/>
      <c r="B21" s="16"/>
      <c r="C21" s="4"/>
      <c r="D21" s="4"/>
      <c r="E21" s="4"/>
      <c r="F21" s="4"/>
      <c r="G21" s="4"/>
      <c r="H21" s="4"/>
      <c r="I21" s="4"/>
      <c r="J21" s="4"/>
      <c r="K21" s="4"/>
      <c r="L21" s="212"/>
    </row>
    <row r="22" spans="1:12" ht="13.5">
      <c r="A22" s="219" t="s">
        <v>14</v>
      </c>
      <c r="B22" s="16"/>
      <c r="C22" s="201"/>
      <c r="D22" s="4"/>
      <c r="E22" s="4"/>
      <c r="F22" s="4"/>
      <c r="G22" s="4"/>
      <c r="H22" s="4"/>
      <c r="I22" s="4"/>
      <c r="J22" s="4"/>
      <c r="K22" s="4"/>
      <c r="L22" s="212"/>
    </row>
    <row r="23" spans="1:12" ht="13.5">
      <c r="A23" s="216"/>
      <c r="B23" s="16"/>
      <c r="C23" s="201"/>
      <c r="D23" s="4"/>
      <c r="E23" s="4"/>
      <c r="F23" s="4"/>
      <c r="G23" s="4"/>
      <c r="H23" s="4"/>
      <c r="I23" s="4"/>
      <c r="J23" s="4"/>
      <c r="K23" s="4"/>
      <c r="L23" s="212"/>
    </row>
    <row r="24" spans="1:12" ht="21">
      <c r="A24" s="211"/>
      <c r="B24" s="4"/>
      <c r="C24" s="4"/>
      <c r="D24" s="4"/>
      <c r="E24" s="202" t="s">
        <v>14</v>
      </c>
      <c r="F24" s="203">
        <v>25</v>
      </c>
      <c r="G24" s="206" t="s">
        <v>162</v>
      </c>
      <c r="H24" s="204">
        <v>1</v>
      </c>
      <c r="I24" s="206" t="s">
        <v>172</v>
      </c>
      <c r="J24" s="226" t="s">
        <v>81</v>
      </c>
      <c r="K24" s="227" t="s">
        <v>162</v>
      </c>
      <c r="L24" s="212"/>
    </row>
    <row r="25" spans="1:12" ht="13.5">
      <c r="A25" s="211"/>
      <c r="B25" s="4"/>
      <c r="C25" s="4"/>
      <c r="D25" s="4"/>
      <c r="E25" s="4"/>
      <c r="F25" s="4"/>
      <c r="G25" s="4"/>
      <c r="H25" s="4"/>
      <c r="I25" s="4"/>
      <c r="J25" s="4"/>
      <c r="K25" s="4"/>
      <c r="L25" s="212"/>
    </row>
    <row r="26" spans="1:12" ht="13.5">
      <c r="A26" s="220" t="s">
        <v>156</v>
      </c>
      <c r="B26" s="35" t="s">
        <v>74</v>
      </c>
      <c r="C26" s="4"/>
      <c r="D26" s="4"/>
      <c r="E26" s="4"/>
      <c r="F26" s="4"/>
      <c r="G26" s="4"/>
      <c r="H26" s="4"/>
      <c r="I26" s="4"/>
      <c r="J26" s="4"/>
      <c r="K26" s="4"/>
      <c r="L26" s="212"/>
    </row>
    <row r="27" spans="1:12" ht="13.5">
      <c r="A27" s="220" t="s">
        <v>163</v>
      </c>
      <c r="B27" s="205">
        <v>36804</v>
      </c>
      <c r="C27" s="4"/>
      <c r="D27" s="4"/>
      <c r="E27" s="4"/>
      <c r="F27" s="4"/>
      <c r="G27" s="4"/>
      <c r="H27" s="4"/>
      <c r="I27" s="4"/>
      <c r="J27" s="4"/>
      <c r="K27" s="4"/>
      <c r="L27" s="212"/>
    </row>
    <row r="28" spans="1:12" ht="13.5">
      <c r="A28" s="211"/>
      <c r="B28" s="4"/>
      <c r="C28" s="4"/>
      <c r="D28" s="4"/>
      <c r="E28" s="4"/>
      <c r="F28" s="4"/>
      <c r="G28" s="4"/>
      <c r="H28" s="4"/>
      <c r="I28" s="4"/>
      <c r="J28" s="4"/>
      <c r="K28" s="4"/>
      <c r="L28" s="212"/>
    </row>
    <row r="29" spans="1:12" ht="13.5">
      <c r="A29" s="211"/>
      <c r="B29" s="4"/>
      <c r="C29" s="4"/>
      <c r="D29" s="4"/>
      <c r="E29" s="4"/>
      <c r="F29" s="4"/>
      <c r="G29" s="4"/>
      <c r="H29" s="4"/>
      <c r="I29" s="4"/>
      <c r="J29" s="4"/>
      <c r="K29" s="4"/>
      <c r="L29" s="212"/>
    </row>
    <row r="30" spans="1:12" ht="14.25" thickBot="1">
      <c r="A30" s="221"/>
      <c r="B30" s="222"/>
      <c r="C30" s="222"/>
      <c r="D30" s="222"/>
      <c r="E30" s="222"/>
      <c r="F30" s="222"/>
      <c r="G30" s="222"/>
      <c r="H30" s="222"/>
      <c r="I30" s="222"/>
      <c r="J30" s="222"/>
      <c r="K30" s="222"/>
      <c r="L30" s="223"/>
    </row>
  </sheetData>
  <sheetProtection password="CAE7" sheet="1" objects="1" scenarios="1"/>
  <mergeCells count="1">
    <mergeCell ref="A20:B20"/>
  </mergeCells>
  <printOptions/>
  <pageMargins left="0.75" right="0.75" top="1" bottom="1" header="0.5" footer="0.5"/>
  <pageSetup fitToHeight="1" fitToWidth="1" horizontalDpi="300" verticalDpi="300" orientation="portrait" paperSize="9" scale="84" r:id="rId2"/>
  <drawing r:id="rId1"/>
</worksheet>
</file>

<file path=xl/worksheets/sheet3.xml><?xml version="1.0" encoding="utf-8"?>
<worksheet xmlns="http://schemas.openxmlformats.org/spreadsheetml/2006/main" xmlns:r="http://schemas.openxmlformats.org/officeDocument/2006/relationships">
  <sheetPr codeName="Sheet1"/>
  <dimension ref="A1:Z96"/>
  <sheetViews>
    <sheetView showGridLines="0" showRowColHeaders="0" zoomScalePageLayoutView="0" workbookViewId="0" topLeftCell="A1">
      <pane ySplit="7" topLeftCell="A8" activePane="bottomLeft" state="frozen"/>
      <selection pane="topLeft" activeCell="A1" sqref="A1"/>
      <selection pane="bottomLeft" activeCell="A43" sqref="A43"/>
    </sheetView>
  </sheetViews>
  <sheetFormatPr defaultColWidth="9.00390625" defaultRowHeight="14.25"/>
  <cols>
    <col min="1" max="1" width="37.00390625" style="62" customWidth="1"/>
    <col min="2" max="2" width="6.625" style="9" customWidth="1"/>
    <col min="3" max="3" width="8.25390625" style="9" customWidth="1"/>
    <col min="4" max="4" width="3.875" style="9" customWidth="1"/>
    <col min="5" max="5" width="4.25390625" style="9" customWidth="1"/>
    <col min="6" max="6" width="4.375" style="9" customWidth="1"/>
    <col min="7" max="7" width="6.625" style="9" customWidth="1"/>
    <col min="8" max="8" width="2.75390625" style="10" customWidth="1"/>
    <col min="9" max="9" width="4.00390625" style="10" customWidth="1"/>
    <col min="10" max="10" width="4.00390625" style="9" customWidth="1"/>
    <col min="11" max="11" width="4.00390625" style="10" customWidth="1"/>
    <col min="12" max="12" width="7.625" style="9" customWidth="1"/>
    <col min="13" max="13" width="4.00390625" style="9" customWidth="1"/>
    <col min="14" max="14" width="4.625" style="9" customWidth="1"/>
    <col min="15" max="15" width="5.625" style="9" customWidth="1"/>
    <col min="16" max="16" width="4.625" style="9" customWidth="1"/>
    <col min="17" max="17" width="5.375" style="9" customWidth="1"/>
    <col min="18" max="18" width="8.25390625" style="10" customWidth="1"/>
    <col min="19" max="19" width="5.625" style="10" customWidth="1"/>
    <col min="20" max="20" width="5.625" style="9" customWidth="1"/>
    <col min="21" max="16384" width="9.00390625" style="9" customWidth="1"/>
  </cols>
  <sheetData>
    <row r="1" ht="14.25" thickBot="1">
      <c r="A1" s="254" t="s">
        <v>200</v>
      </c>
    </row>
    <row r="2" spans="1:9" s="85" customFormat="1" ht="17.25">
      <c r="A2" s="169" t="s">
        <v>191</v>
      </c>
      <c r="B2" s="170"/>
      <c r="C2" s="171"/>
      <c r="D2" s="171"/>
      <c r="E2" s="171"/>
      <c r="F2" s="171"/>
      <c r="G2" s="171"/>
      <c r="H2" s="171"/>
      <c r="I2" s="172"/>
    </row>
    <row r="3" spans="1:9" s="87" customFormat="1" ht="9.75">
      <c r="A3" s="173" t="s">
        <v>0</v>
      </c>
      <c r="B3" s="101"/>
      <c r="C3" s="102"/>
      <c r="D3" s="102"/>
      <c r="E3" s="102"/>
      <c r="F3" s="102"/>
      <c r="G3" s="102"/>
      <c r="H3" s="102"/>
      <c r="I3" s="174"/>
    </row>
    <row r="4" spans="1:9" s="87" customFormat="1" ht="9.75">
      <c r="A4" s="175"/>
      <c r="B4" s="103"/>
      <c r="C4" s="103"/>
      <c r="D4" s="103"/>
      <c r="E4" s="102"/>
      <c r="F4" s="102"/>
      <c r="G4" s="102"/>
      <c r="H4" s="102"/>
      <c r="I4" s="174"/>
    </row>
    <row r="5" spans="1:26" s="87" customFormat="1" ht="9.75">
      <c r="A5" s="176" t="s">
        <v>1</v>
      </c>
      <c r="B5" s="101"/>
      <c r="C5" s="96" t="s">
        <v>2</v>
      </c>
      <c r="D5" s="96" t="s">
        <v>3</v>
      </c>
      <c r="E5" s="96" t="s">
        <v>4</v>
      </c>
      <c r="F5" s="96" t="s">
        <v>5</v>
      </c>
      <c r="G5" s="96" t="s">
        <v>6</v>
      </c>
      <c r="H5" s="96" t="s">
        <v>7</v>
      </c>
      <c r="I5" s="177"/>
      <c r="J5" s="86"/>
      <c r="K5" s="86"/>
      <c r="L5" s="86"/>
      <c r="M5" s="86"/>
      <c r="N5" s="86"/>
      <c r="O5" s="86"/>
      <c r="P5" s="86"/>
      <c r="Q5" s="86"/>
      <c r="R5" s="86"/>
      <c r="S5" s="86"/>
      <c r="T5" s="86"/>
      <c r="U5" s="86"/>
      <c r="V5" s="86"/>
      <c r="W5" s="86"/>
      <c r="X5" s="86"/>
      <c r="Y5" s="86"/>
      <c r="Z5" s="86"/>
    </row>
    <row r="6" spans="1:26" s="87" customFormat="1" ht="9.75">
      <c r="A6" s="178" t="s">
        <v>8</v>
      </c>
      <c r="B6" s="101"/>
      <c r="C6" s="97" t="s">
        <v>9</v>
      </c>
      <c r="D6" s="97" t="s">
        <v>10</v>
      </c>
      <c r="E6" s="98" t="s">
        <v>11</v>
      </c>
      <c r="F6" s="97" t="s">
        <v>12</v>
      </c>
      <c r="G6" s="97" t="s">
        <v>13</v>
      </c>
      <c r="H6" s="99">
        <v>15</v>
      </c>
      <c r="I6" s="177"/>
      <c r="J6" s="86"/>
      <c r="K6" s="86"/>
      <c r="L6" s="86"/>
      <c r="M6" s="86"/>
      <c r="N6" s="86"/>
      <c r="O6" s="86"/>
      <c r="P6" s="86"/>
      <c r="Q6" s="86"/>
      <c r="R6" s="86"/>
      <c r="S6" s="86"/>
      <c r="T6" s="86"/>
      <c r="U6" s="86"/>
      <c r="V6" s="86"/>
      <c r="W6" s="86"/>
      <c r="X6" s="86"/>
      <c r="Y6" s="86"/>
      <c r="Z6" s="86"/>
    </row>
    <row r="7" spans="1:26" s="85" customFormat="1" ht="17.25">
      <c r="A7" s="179"/>
      <c r="B7" s="101"/>
      <c r="C7" s="91" t="s">
        <v>14</v>
      </c>
      <c r="D7" s="92">
        <v>25</v>
      </c>
      <c r="E7" s="88" t="str">
        <f>$B$11</f>
        <v>T1</v>
      </c>
      <c r="F7" s="229" t="str">
        <f>$B$13</f>
        <v>**</v>
      </c>
      <c r="G7" s="88" t="str">
        <f>$B$15</f>
        <v>****</v>
      </c>
      <c r="H7" s="88" t="str">
        <f>$B$17</f>
        <v>A</v>
      </c>
      <c r="I7" s="177"/>
      <c r="J7" s="86"/>
      <c r="K7" s="86"/>
      <c r="L7" s="86"/>
      <c r="M7" s="86"/>
      <c r="N7" s="86"/>
      <c r="O7" s="86"/>
      <c r="P7" s="86"/>
      <c r="Q7" s="86"/>
      <c r="R7" s="86"/>
      <c r="S7" s="86"/>
      <c r="T7" s="86"/>
      <c r="U7" s="86"/>
      <c r="V7" s="86"/>
      <c r="W7" s="86"/>
      <c r="X7" s="86"/>
      <c r="Y7" s="86"/>
      <c r="Z7" s="86"/>
    </row>
    <row r="8" spans="1:26" ht="13.5">
      <c r="A8" s="180" t="s">
        <v>16</v>
      </c>
      <c r="B8" s="90"/>
      <c r="C8" s="101"/>
      <c r="D8" s="101"/>
      <c r="E8" s="101"/>
      <c r="F8" s="101"/>
      <c r="G8" s="101"/>
      <c r="H8" s="101"/>
      <c r="I8" s="177"/>
      <c r="J8" s="86"/>
      <c r="K8" s="86"/>
      <c r="L8" s="86"/>
      <c r="M8" s="86"/>
      <c r="N8" s="86"/>
      <c r="O8" s="86"/>
      <c r="P8" s="86"/>
      <c r="Q8" s="86"/>
      <c r="R8" s="86"/>
      <c r="S8" s="86"/>
      <c r="T8" s="86"/>
      <c r="U8" s="86"/>
      <c r="V8" s="86"/>
      <c r="W8" s="86"/>
      <c r="X8" s="86"/>
      <c r="Y8" s="86"/>
      <c r="Z8" s="86"/>
    </row>
    <row r="9" spans="1:26" ht="26.25">
      <c r="A9" s="181" t="s">
        <v>168</v>
      </c>
      <c r="B9" s="106">
        <v>25</v>
      </c>
      <c r="C9" s="101"/>
      <c r="D9" s="101"/>
      <c r="E9" s="101"/>
      <c r="F9" s="101"/>
      <c r="G9" s="101"/>
      <c r="H9" s="101"/>
      <c r="I9" s="177"/>
      <c r="J9" s="86"/>
      <c r="K9" s="86"/>
      <c r="L9" s="86"/>
      <c r="M9" s="86"/>
      <c r="N9" s="86"/>
      <c r="O9" s="86"/>
      <c r="P9" s="86"/>
      <c r="Q9" s="86"/>
      <c r="R9" s="86"/>
      <c r="S9" s="86"/>
      <c r="T9" s="86"/>
      <c r="U9" s="86"/>
      <c r="V9" s="86"/>
      <c r="W9" s="86"/>
      <c r="X9" s="86"/>
      <c r="Y9" s="86"/>
      <c r="Z9" s="86"/>
    </row>
    <row r="10" spans="1:26" ht="13.5">
      <c r="A10" s="180" t="s">
        <v>17</v>
      </c>
      <c r="B10" s="90"/>
      <c r="C10" s="101"/>
      <c r="D10" s="101"/>
      <c r="E10" s="101"/>
      <c r="F10" s="101"/>
      <c r="G10" s="101"/>
      <c r="H10" s="101"/>
      <c r="I10" s="177"/>
      <c r="J10" s="86"/>
      <c r="K10" s="86"/>
      <c r="L10" s="86"/>
      <c r="M10" s="86"/>
      <c r="N10" s="86"/>
      <c r="O10" s="86"/>
      <c r="P10" s="86"/>
      <c r="Q10" s="86"/>
      <c r="R10" s="86"/>
      <c r="S10" s="86"/>
      <c r="T10" s="86"/>
      <c r="U10" s="86"/>
      <c r="V10" s="86"/>
      <c r="W10" s="86"/>
      <c r="X10" s="86"/>
      <c r="Y10" s="86"/>
      <c r="Z10" s="86"/>
    </row>
    <row r="11" spans="1:26" ht="17.25">
      <c r="A11" s="184" t="s">
        <v>18</v>
      </c>
      <c r="B11" s="88" t="str">
        <f>VLOOKUP(Lookup!$B$29,Lookup!$B$30:$C$34,2)</f>
        <v>T1</v>
      </c>
      <c r="C11" s="101"/>
      <c r="D11" s="101"/>
      <c r="E11" s="101"/>
      <c r="F11" s="101"/>
      <c r="G11" s="101"/>
      <c r="H11" s="101"/>
      <c r="I11" s="177"/>
      <c r="J11" s="86"/>
      <c r="K11" s="86"/>
      <c r="L11" s="86"/>
      <c r="M11" s="86"/>
      <c r="N11" s="86"/>
      <c r="O11" s="86"/>
      <c r="P11" s="86"/>
      <c r="Q11" s="86"/>
      <c r="R11" s="86"/>
      <c r="S11" s="86"/>
      <c r="T11" s="86"/>
      <c r="U11" s="86"/>
      <c r="V11" s="86"/>
      <c r="W11" s="86"/>
      <c r="X11" s="86"/>
      <c r="Y11" s="86"/>
      <c r="Z11" s="86"/>
    </row>
    <row r="12" spans="1:26" ht="13.5">
      <c r="A12" s="180" t="s">
        <v>173</v>
      </c>
      <c r="B12" s="90"/>
      <c r="C12" s="101"/>
      <c r="D12" s="101"/>
      <c r="E12" s="101"/>
      <c r="F12" s="101"/>
      <c r="G12" s="101"/>
      <c r="H12" s="101"/>
      <c r="I12" s="177"/>
      <c r="J12" s="86"/>
      <c r="K12" s="86"/>
      <c r="L12" s="86"/>
      <c r="M12" s="86"/>
      <c r="N12" s="86"/>
      <c r="O12" s="86"/>
      <c r="P12" s="86"/>
      <c r="Q12" s="86"/>
      <c r="R12" s="86"/>
      <c r="S12" s="86"/>
      <c r="T12" s="86"/>
      <c r="U12" s="86"/>
      <c r="V12" s="86"/>
      <c r="W12" s="86"/>
      <c r="X12" s="86"/>
      <c r="Y12" s="86"/>
      <c r="Z12" s="86"/>
    </row>
    <row r="13" spans="1:26" ht="33" customHeight="1">
      <c r="A13" s="228"/>
      <c r="B13" s="241" t="str">
        <f>VLOOKUP(Lookup!$C$1,Lookup!$B$2:$H$4,3)</f>
        <v>**</v>
      </c>
      <c r="C13" s="101"/>
      <c r="D13" s="101"/>
      <c r="E13" s="101"/>
      <c r="F13" s="101"/>
      <c r="G13" s="101"/>
      <c r="H13" s="101"/>
      <c r="I13" s="177"/>
      <c r="J13" s="86"/>
      <c r="K13" s="86"/>
      <c r="L13" s="86"/>
      <c r="M13" s="86"/>
      <c r="N13" s="86"/>
      <c r="O13" s="86"/>
      <c r="P13" s="86"/>
      <c r="Q13" s="86"/>
      <c r="R13" s="86"/>
      <c r="S13" s="86"/>
      <c r="T13" s="86"/>
      <c r="U13" s="86"/>
      <c r="V13" s="86"/>
      <c r="W13" s="86"/>
      <c r="X13" s="86"/>
      <c r="Y13" s="86"/>
      <c r="Z13" s="86"/>
    </row>
    <row r="14" spans="1:9" s="89" customFormat="1" ht="12.75">
      <c r="A14" s="180" t="s">
        <v>85</v>
      </c>
      <c r="B14" s="109"/>
      <c r="C14" s="104"/>
      <c r="D14" s="104"/>
      <c r="E14" s="104"/>
      <c r="F14" s="104"/>
      <c r="G14" s="104"/>
      <c r="H14" s="104"/>
      <c r="I14" s="183"/>
    </row>
    <row r="15" spans="1:9" s="89" customFormat="1" ht="32.25" customHeight="1">
      <c r="A15" s="185"/>
      <c r="B15" s="241" t="str">
        <f>VLOOKUP(Lookup!$E$8,Lookup!$F$6:$K$9,2)</f>
        <v>****</v>
      </c>
      <c r="C15" s="104"/>
      <c r="D15" s="104"/>
      <c r="E15" s="104"/>
      <c r="F15" s="104"/>
      <c r="G15" s="104"/>
      <c r="H15" s="104"/>
      <c r="I15" s="183"/>
    </row>
    <row r="16" spans="1:9" s="89" customFormat="1" ht="12.75">
      <c r="A16" s="186"/>
      <c r="B16" s="95"/>
      <c r="C16" s="104"/>
      <c r="D16" s="104"/>
      <c r="E16" s="104"/>
      <c r="F16" s="104"/>
      <c r="G16" s="104"/>
      <c r="H16" s="104"/>
      <c r="I16" s="183"/>
    </row>
    <row r="17" spans="1:9" s="89" customFormat="1" ht="17.25">
      <c r="A17" s="187"/>
      <c r="B17" s="94" t="str">
        <f>VLOOKUP(Lookup!$B$12,Lookup!$D$12:$E$15,2)</f>
        <v>A</v>
      </c>
      <c r="C17" s="104"/>
      <c r="D17" s="104"/>
      <c r="E17" s="104"/>
      <c r="F17" s="104"/>
      <c r="G17" s="104"/>
      <c r="H17" s="104"/>
      <c r="I17" s="183"/>
    </row>
    <row r="18" spans="1:9" s="87" customFormat="1" ht="9.75">
      <c r="A18" s="188" t="s">
        <v>19</v>
      </c>
      <c r="B18" s="93"/>
      <c r="C18" s="102"/>
      <c r="D18" s="102"/>
      <c r="E18" s="102"/>
      <c r="F18" s="102"/>
      <c r="G18" s="102"/>
      <c r="H18" s="102"/>
      <c r="I18" s="174"/>
    </row>
    <row r="19" spans="1:26" ht="13.5">
      <c r="A19" s="180" t="str">
        <f>HLOOKUP(Lookup!$B$19,Lookup!$C$20:$E$25,3)</f>
        <v>Selection NOT applicable</v>
      </c>
      <c r="B19" s="109"/>
      <c r="C19" s="104"/>
      <c r="D19" s="104"/>
      <c r="E19" s="104"/>
      <c r="F19" s="104"/>
      <c r="G19" s="104"/>
      <c r="H19" s="104"/>
      <c r="I19" s="183"/>
      <c r="J19" s="89"/>
      <c r="K19" s="89"/>
      <c r="L19" s="89"/>
      <c r="M19" s="89"/>
      <c r="N19" s="89"/>
      <c r="O19" s="89"/>
      <c r="P19" s="89"/>
      <c r="Q19" s="89"/>
      <c r="R19" s="89"/>
      <c r="S19" s="89"/>
      <c r="T19" s="89"/>
      <c r="U19" s="89"/>
      <c r="V19" s="89"/>
      <c r="W19" s="89"/>
      <c r="X19" s="89"/>
      <c r="Y19" s="89"/>
      <c r="Z19" s="89"/>
    </row>
    <row r="20" spans="1:26" ht="31.5" customHeight="1">
      <c r="A20" s="182"/>
      <c r="B20" s="104"/>
      <c r="C20" s="104"/>
      <c r="D20" s="104"/>
      <c r="E20" s="104"/>
      <c r="F20" s="104"/>
      <c r="G20" s="104"/>
      <c r="H20" s="104"/>
      <c r="I20" s="183"/>
      <c r="J20" s="89"/>
      <c r="K20" s="89"/>
      <c r="L20" s="89"/>
      <c r="M20" s="89"/>
      <c r="N20" s="89"/>
      <c r="O20" s="89"/>
      <c r="P20" s="89"/>
      <c r="Q20" s="89"/>
      <c r="R20" s="89"/>
      <c r="S20" s="89"/>
      <c r="T20" s="89"/>
      <c r="U20" s="89"/>
      <c r="V20" s="89"/>
      <c r="W20" s="89"/>
      <c r="X20" s="89"/>
      <c r="Y20" s="89"/>
      <c r="Z20" s="89"/>
    </row>
    <row r="21" spans="1:26" ht="15" thickBot="1">
      <c r="A21" s="189"/>
      <c r="B21" s="190"/>
      <c r="C21" s="190"/>
      <c r="D21" s="190"/>
      <c r="E21" s="190"/>
      <c r="F21" s="190"/>
      <c r="G21" s="190"/>
      <c r="H21" s="190"/>
      <c r="I21" s="191"/>
      <c r="J21" s="89"/>
      <c r="K21" s="89"/>
      <c r="L21" s="89"/>
      <c r="M21" s="89"/>
      <c r="N21" s="89"/>
      <c r="O21" s="89"/>
      <c r="P21" s="89"/>
      <c r="Q21" s="89"/>
      <c r="R21" s="89"/>
      <c r="S21" s="89"/>
      <c r="T21" s="89"/>
      <c r="U21" s="89"/>
      <c r="V21" s="89"/>
      <c r="W21" s="89"/>
      <c r="X21" s="89"/>
      <c r="Y21" s="89"/>
      <c r="Z21" s="89"/>
    </row>
    <row r="22" spans="1:26" ht="13.5">
      <c r="A22" s="89"/>
      <c r="B22" s="89"/>
      <c r="C22" s="89"/>
      <c r="D22" s="89"/>
      <c r="E22" s="89"/>
      <c r="F22" s="89"/>
      <c r="G22" s="89"/>
      <c r="H22" s="89"/>
      <c r="I22" s="89"/>
      <c r="J22" s="89"/>
      <c r="K22" s="89"/>
      <c r="L22" s="89"/>
      <c r="M22" s="89"/>
      <c r="N22" s="89"/>
      <c r="O22" s="89"/>
      <c r="P22" s="89"/>
      <c r="Q22" s="89"/>
      <c r="R22" s="89"/>
      <c r="S22" s="89"/>
      <c r="T22" s="89"/>
      <c r="U22" s="89"/>
      <c r="V22" s="89"/>
      <c r="W22" s="89"/>
      <c r="X22" s="89"/>
      <c r="Y22" s="89"/>
      <c r="Z22" s="89"/>
    </row>
    <row r="23" spans="1:26" s="84" customFormat="1" ht="12.75">
      <c r="A23" s="89"/>
      <c r="B23" s="89"/>
      <c r="C23" s="89"/>
      <c r="D23" s="89"/>
      <c r="E23" s="89"/>
      <c r="F23" s="89"/>
      <c r="G23" s="89"/>
      <c r="H23" s="89"/>
      <c r="I23" s="89"/>
      <c r="J23" s="89"/>
      <c r="K23" s="89"/>
      <c r="L23" s="89"/>
      <c r="M23" s="89"/>
      <c r="N23" s="89"/>
      <c r="O23" s="89"/>
      <c r="P23" s="89"/>
      <c r="Q23" s="89"/>
      <c r="R23" s="89"/>
      <c r="S23" s="89"/>
      <c r="T23" s="89"/>
      <c r="U23" s="89"/>
      <c r="V23" s="89"/>
      <c r="W23" s="89"/>
      <c r="X23" s="89"/>
      <c r="Y23" s="89"/>
      <c r="Z23" s="89"/>
    </row>
    <row r="24" spans="1:26" s="84" customFormat="1" ht="12.75">
      <c r="A24" s="89"/>
      <c r="B24" s="89"/>
      <c r="C24" s="89"/>
      <c r="D24" s="89"/>
      <c r="E24" s="89"/>
      <c r="F24" s="89"/>
      <c r="G24" s="89"/>
      <c r="H24" s="89"/>
      <c r="I24" s="89"/>
      <c r="J24" s="89"/>
      <c r="K24" s="89"/>
      <c r="L24" s="89"/>
      <c r="M24" s="89"/>
      <c r="N24" s="89"/>
      <c r="O24" s="89"/>
      <c r="P24" s="89"/>
      <c r="Q24" s="89"/>
      <c r="R24" s="89"/>
      <c r="S24" s="89"/>
      <c r="T24" s="89"/>
      <c r="U24" s="89"/>
      <c r="V24" s="89"/>
      <c r="W24" s="89"/>
      <c r="X24" s="89"/>
      <c r="Y24" s="89"/>
      <c r="Z24" s="89"/>
    </row>
    <row r="25" spans="1:26" s="84" customFormat="1" ht="12.75">
      <c r="A25" s="89"/>
      <c r="B25" s="89"/>
      <c r="C25" s="89"/>
      <c r="D25" s="89"/>
      <c r="E25" s="89"/>
      <c r="F25" s="89"/>
      <c r="G25" s="89"/>
      <c r="H25" s="89"/>
      <c r="I25" s="89"/>
      <c r="J25" s="89"/>
      <c r="K25" s="89"/>
      <c r="L25" s="89"/>
      <c r="M25" s="89"/>
      <c r="N25" s="89"/>
      <c r="O25" s="89"/>
      <c r="P25" s="89"/>
      <c r="Q25" s="89"/>
      <c r="R25" s="89"/>
      <c r="S25" s="89"/>
      <c r="T25" s="89"/>
      <c r="U25" s="89"/>
      <c r="V25" s="89"/>
      <c r="W25" s="89"/>
      <c r="X25" s="89"/>
      <c r="Y25" s="89"/>
      <c r="Z25" s="89"/>
    </row>
    <row r="26" spans="1:26" ht="13.5">
      <c r="A26" s="89"/>
      <c r="B26" s="89"/>
      <c r="C26" s="89"/>
      <c r="D26" s="89"/>
      <c r="E26" s="89"/>
      <c r="F26" s="89"/>
      <c r="G26" s="89"/>
      <c r="H26" s="89"/>
      <c r="I26" s="89"/>
      <c r="J26" s="89"/>
      <c r="K26" s="89"/>
      <c r="L26" s="89"/>
      <c r="M26" s="89"/>
      <c r="N26" s="89"/>
      <c r="O26" s="89"/>
      <c r="P26" s="89"/>
      <c r="Q26" s="89"/>
      <c r="R26" s="89"/>
      <c r="S26" s="89"/>
      <c r="T26" s="89"/>
      <c r="U26" s="89"/>
      <c r="V26" s="89"/>
      <c r="W26" s="89"/>
      <c r="X26" s="89"/>
      <c r="Y26" s="89"/>
      <c r="Z26" s="89"/>
    </row>
    <row r="27" spans="1:26" ht="13.5">
      <c r="A27" s="89"/>
      <c r="B27" s="89"/>
      <c r="C27" s="89"/>
      <c r="D27" s="89"/>
      <c r="E27" s="89"/>
      <c r="F27" s="89"/>
      <c r="G27" s="89"/>
      <c r="H27" s="89"/>
      <c r="I27" s="89"/>
      <c r="J27" s="89"/>
      <c r="K27" s="89"/>
      <c r="L27" s="89"/>
      <c r="M27" s="89"/>
      <c r="N27" s="89"/>
      <c r="O27" s="89"/>
      <c r="P27" s="89"/>
      <c r="Q27" s="89"/>
      <c r="R27" s="89"/>
      <c r="S27" s="89"/>
      <c r="T27" s="89"/>
      <c r="U27" s="89"/>
      <c r="V27" s="89"/>
      <c r="W27" s="89"/>
      <c r="X27" s="89"/>
      <c r="Y27" s="89"/>
      <c r="Z27" s="89"/>
    </row>
    <row r="28" spans="1:26" ht="13.5">
      <c r="A28" s="89"/>
      <c r="B28" s="89"/>
      <c r="C28" s="89"/>
      <c r="D28" s="89"/>
      <c r="E28" s="89"/>
      <c r="F28" s="89"/>
      <c r="G28" s="89"/>
      <c r="H28" s="89"/>
      <c r="I28" s="89"/>
      <c r="J28" s="89"/>
      <c r="K28" s="89"/>
      <c r="L28" s="89"/>
      <c r="M28" s="89"/>
      <c r="N28" s="89"/>
      <c r="O28" s="89"/>
      <c r="P28" s="89"/>
      <c r="Q28" s="89"/>
      <c r="R28" s="89"/>
      <c r="S28" s="89"/>
      <c r="T28" s="89"/>
      <c r="U28" s="89"/>
      <c r="V28" s="89"/>
      <c r="W28" s="89"/>
      <c r="X28" s="89"/>
      <c r="Y28" s="89"/>
      <c r="Z28" s="89"/>
    </row>
    <row r="29" spans="1:26" ht="13.5">
      <c r="A29" s="89"/>
      <c r="B29" s="89"/>
      <c r="C29" s="89"/>
      <c r="D29" s="89"/>
      <c r="E29" s="89"/>
      <c r="F29" s="89"/>
      <c r="G29" s="89"/>
      <c r="H29" s="89"/>
      <c r="I29" s="89"/>
      <c r="J29" s="89"/>
      <c r="K29" s="89"/>
      <c r="L29" s="89"/>
      <c r="M29" s="89"/>
      <c r="N29" s="89"/>
      <c r="O29" s="89"/>
      <c r="P29" s="89"/>
      <c r="Q29" s="89"/>
      <c r="R29" s="89"/>
      <c r="S29" s="89"/>
      <c r="T29" s="89"/>
      <c r="U29" s="89"/>
      <c r="V29" s="89"/>
      <c r="W29" s="89"/>
      <c r="X29" s="89"/>
      <c r="Y29" s="89"/>
      <c r="Z29" s="89"/>
    </row>
    <row r="30" spans="1:26" ht="13.5">
      <c r="A30" s="89"/>
      <c r="B30" s="89"/>
      <c r="C30" s="89"/>
      <c r="D30" s="89"/>
      <c r="E30" s="89"/>
      <c r="F30" s="89"/>
      <c r="G30" s="89"/>
      <c r="H30" s="89"/>
      <c r="I30" s="89"/>
      <c r="J30" s="89"/>
      <c r="K30" s="89"/>
      <c r="L30" s="89"/>
      <c r="M30" s="89"/>
      <c r="N30" s="89"/>
      <c r="O30" s="89"/>
      <c r="P30" s="89"/>
      <c r="Q30" s="89"/>
      <c r="R30" s="89"/>
      <c r="S30" s="89"/>
      <c r="T30" s="89"/>
      <c r="U30" s="89"/>
      <c r="V30" s="89"/>
      <c r="W30" s="89"/>
      <c r="X30" s="89"/>
      <c r="Y30" s="89"/>
      <c r="Z30" s="89"/>
    </row>
    <row r="31" spans="1:26" ht="13.5">
      <c r="A31" s="89"/>
      <c r="B31" s="89"/>
      <c r="C31" s="89"/>
      <c r="D31" s="89"/>
      <c r="E31" s="89"/>
      <c r="F31" s="89"/>
      <c r="G31" s="89"/>
      <c r="H31" s="89"/>
      <c r="I31" s="89"/>
      <c r="J31" s="89"/>
      <c r="K31" s="89"/>
      <c r="L31" s="89"/>
      <c r="M31" s="89"/>
      <c r="N31" s="89"/>
      <c r="O31" s="89"/>
      <c r="P31" s="89"/>
      <c r="Q31" s="89"/>
      <c r="R31" s="89"/>
      <c r="S31" s="89"/>
      <c r="T31" s="89"/>
      <c r="U31" s="89"/>
      <c r="V31" s="89"/>
      <c r="W31" s="89"/>
      <c r="X31" s="89"/>
      <c r="Y31" s="89"/>
      <c r="Z31" s="89"/>
    </row>
    <row r="32" spans="1:26" ht="13.5">
      <c r="A32" s="89"/>
      <c r="B32" s="89"/>
      <c r="C32" s="89"/>
      <c r="D32" s="89"/>
      <c r="E32" s="89"/>
      <c r="F32" s="89"/>
      <c r="G32" s="89"/>
      <c r="H32" s="89"/>
      <c r="I32" s="89"/>
      <c r="J32" s="89"/>
      <c r="K32" s="89"/>
      <c r="L32" s="89"/>
      <c r="M32" s="89"/>
      <c r="N32" s="89"/>
      <c r="O32" s="89"/>
      <c r="P32" s="89"/>
      <c r="Q32" s="89"/>
      <c r="R32" s="89"/>
      <c r="S32" s="89"/>
      <c r="T32" s="89"/>
      <c r="U32" s="89"/>
      <c r="V32" s="89"/>
      <c r="W32" s="89"/>
      <c r="X32" s="89"/>
      <c r="Y32" s="89"/>
      <c r="Z32" s="89"/>
    </row>
    <row r="33" spans="1:26" ht="13.5">
      <c r="A33" s="89"/>
      <c r="B33" s="89"/>
      <c r="C33" s="89"/>
      <c r="D33" s="89"/>
      <c r="E33" s="89"/>
      <c r="F33" s="89"/>
      <c r="G33" s="89"/>
      <c r="H33" s="89"/>
      <c r="I33" s="89"/>
      <c r="J33" s="89"/>
      <c r="K33" s="89"/>
      <c r="L33" s="89"/>
      <c r="M33" s="89"/>
      <c r="N33" s="89"/>
      <c r="O33" s="89"/>
      <c r="P33" s="89"/>
      <c r="Q33" s="89"/>
      <c r="R33" s="89"/>
      <c r="S33" s="89"/>
      <c r="T33" s="89"/>
      <c r="U33" s="89"/>
      <c r="V33" s="89"/>
      <c r="W33" s="89"/>
      <c r="X33" s="89"/>
      <c r="Y33" s="89"/>
      <c r="Z33" s="89"/>
    </row>
    <row r="34" spans="1:26" ht="13.5">
      <c r="A34" s="89"/>
      <c r="B34" s="89"/>
      <c r="C34" s="89"/>
      <c r="D34" s="89"/>
      <c r="E34" s="89"/>
      <c r="F34" s="89"/>
      <c r="G34" s="89"/>
      <c r="H34" s="89"/>
      <c r="I34" s="89"/>
      <c r="J34" s="89"/>
      <c r="K34" s="89"/>
      <c r="L34" s="89"/>
      <c r="M34" s="89"/>
      <c r="N34" s="89"/>
      <c r="O34" s="89"/>
      <c r="P34" s="89"/>
      <c r="Q34" s="89"/>
      <c r="R34" s="89"/>
      <c r="S34" s="89"/>
      <c r="T34" s="89"/>
      <c r="U34" s="89"/>
      <c r="V34" s="89"/>
      <c r="W34" s="89"/>
      <c r="X34" s="89"/>
      <c r="Y34" s="89"/>
      <c r="Z34" s="89"/>
    </row>
    <row r="35" spans="1:26" ht="13.5">
      <c r="A35" s="89"/>
      <c r="B35" s="89"/>
      <c r="C35" s="89"/>
      <c r="D35" s="89"/>
      <c r="E35" s="89"/>
      <c r="F35" s="89"/>
      <c r="G35" s="89"/>
      <c r="H35" s="89"/>
      <c r="I35" s="89"/>
      <c r="J35" s="89"/>
      <c r="K35" s="89"/>
      <c r="L35" s="89"/>
      <c r="M35" s="89"/>
      <c r="N35" s="89"/>
      <c r="O35" s="89"/>
      <c r="P35" s="89"/>
      <c r="Q35" s="89"/>
      <c r="R35" s="89"/>
      <c r="S35" s="89"/>
      <c r="T35" s="89"/>
      <c r="U35" s="89"/>
      <c r="V35" s="89"/>
      <c r="W35" s="89"/>
      <c r="X35" s="89"/>
      <c r="Y35" s="89"/>
      <c r="Z35" s="89"/>
    </row>
    <row r="36" spans="1:26" ht="13.5">
      <c r="A36" s="89"/>
      <c r="B36" s="89"/>
      <c r="C36" s="89"/>
      <c r="D36" s="89"/>
      <c r="E36" s="89"/>
      <c r="F36" s="89"/>
      <c r="G36" s="89"/>
      <c r="H36" s="89"/>
      <c r="I36" s="89"/>
      <c r="J36" s="89"/>
      <c r="K36" s="89"/>
      <c r="L36" s="89"/>
      <c r="M36" s="89"/>
      <c r="N36" s="89"/>
      <c r="O36" s="89"/>
      <c r="P36" s="89"/>
      <c r="Q36" s="89"/>
      <c r="R36" s="89"/>
      <c r="S36" s="89"/>
      <c r="T36" s="89"/>
      <c r="U36" s="89"/>
      <c r="V36" s="89"/>
      <c r="W36" s="89"/>
      <c r="X36" s="89"/>
      <c r="Y36" s="89"/>
      <c r="Z36" s="89"/>
    </row>
    <row r="37" spans="1:26" ht="13.5">
      <c r="A37" s="89"/>
      <c r="B37" s="89"/>
      <c r="C37" s="89"/>
      <c r="D37" s="89"/>
      <c r="E37" s="89"/>
      <c r="F37" s="89"/>
      <c r="G37" s="89"/>
      <c r="H37" s="89"/>
      <c r="I37" s="89"/>
      <c r="J37" s="89"/>
      <c r="K37" s="89"/>
      <c r="L37" s="89"/>
      <c r="M37" s="89"/>
      <c r="N37" s="89"/>
      <c r="O37" s="89"/>
      <c r="P37" s="89"/>
      <c r="Q37" s="89"/>
      <c r="R37" s="89"/>
      <c r="S37" s="89"/>
      <c r="T37" s="89"/>
      <c r="U37" s="89"/>
      <c r="V37" s="89"/>
      <c r="W37" s="89"/>
      <c r="X37" s="89"/>
      <c r="Y37" s="89"/>
      <c r="Z37" s="89"/>
    </row>
    <row r="38" spans="1:26" ht="13.5">
      <c r="A38" s="89"/>
      <c r="B38" s="89"/>
      <c r="C38" s="89"/>
      <c r="D38" s="89"/>
      <c r="E38" s="89"/>
      <c r="F38" s="89"/>
      <c r="G38" s="89"/>
      <c r="H38" s="89"/>
      <c r="I38" s="89"/>
      <c r="J38" s="89"/>
      <c r="K38" s="89"/>
      <c r="L38" s="89"/>
      <c r="M38" s="89"/>
      <c r="N38" s="89"/>
      <c r="O38" s="89"/>
      <c r="P38" s="89"/>
      <c r="Q38" s="89"/>
      <c r="R38" s="89"/>
      <c r="S38" s="89"/>
      <c r="T38" s="89"/>
      <c r="U38" s="89"/>
      <c r="V38" s="89"/>
      <c r="W38" s="89"/>
      <c r="X38" s="89"/>
      <c r="Y38" s="89"/>
      <c r="Z38" s="89"/>
    </row>
    <row r="39" spans="1:26" ht="13.5">
      <c r="A39" s="89"/>
      <c r="B39" s="89"/>
      <c r="C39" s="89"/>
      <c r="D39" s="89"/>
      <c r="E39" s="89"/>
      <c r="F39" s="89"/>
      <c r="G39" s="89"/>
      <c r="H39" s="89"/>
      <c r="I39" s="89"/>
      <c r="J39" s="89"/>
      <c r="K39" s="89"/>
      <c r="L39" s="89"/>
      <c r="M39" s="89"/>
      <c r="N39" s="89"/>
      <c r="O39" s="89"/>
      <c r="P39" s="89"/>
      <c r="Q39" s="89"/>
      <c r="R39" s="89"/>
      <c r="S39" s="89"/>
      <c r="T39" s="89"/>
      <c r="U39" s="89"/>
      <c r="V39" s="89"/>
      <c r="W39" s="89"/>
      <c r="X39" s="89"/>
      <c r="Y39" s="89"/>
      <c r="Z39" s="89"/>
    </row>
    <row r="40" spans="1:26" ht="13.5">
      <c r="A40" s="89"/>
      <c r="B40" s="89"/>
      <c r="C40" s="89"/>
      <c r="D40" s="89"/>
      <c r="E40" s="89"/>
      <c r="F40" s="89"/>
      <c r="G40" s="89"/>
      <c r="H40" s="89"/>
      <c r="I40" s="89"/>
      <c r="J40" s="89"/>
      <c r="K40" s="89"/>
      <c r="L40" s="89"/>
      <c r="M40" s="89"/>
      <c r="N40" s="89"/>
      <c r="O40" s="89"/>
      <c r="P40" s="89"/>
      <c r="Q40" s="89"/>
      <c r="R40" s="89"/>
      <c r="S40" s="89"/>
      <c r="T40" s="89"/>
      <c r="U40" s="89"/>
      <c r="V40" s="89"/>
      <c r="W40" s="89"/>
      <c r="X40" s="89"/>
      <c r="Y40" s="89"/>
      <c r="Z40" s="89"/>
    </row>
    <row r="41" spans="1:26" ht="13.5">
      <c r="A41" s="89"/>
      <c r="B41" s="89"/>
      <c r="C41" s="89"/>
      <c r="D41" s="89"/>
      <c r="E41" s="89"/>
      <c r="F41" s="89"/>
      <c r="G41" s="89"/>
      <c r="H41" s="89"/>
      <c r="I41" s="89"/>
      <c r="J41" s="89"/>
      <c r="K41" s="89"/>
      <c r="L41" s="89"/>
      <c r="M41" s="89"/>
      <c r="N41" s="89"/>
      <c r="O41" s="89"/>
      <c r="P41" s="89"/>
      <c r="Q41" s="89"/>
      <c r="R41" s="89"/>
      <c r="S41" s="89"/>
      <c r="T41" s="89"/>
      <c r="U41" s="89"/>
      <c r="V41" s="89"/>
      <c r="W41" s="89"/>
      <c r="X41" s="89"/>
      <c r="Y41" s="89"/>
      <c r="Z41" s="89"/>
    </row>
    <row r="42" spans="1:26" ht="13.5">
      <c r="A42" s="89"/>
      <c r="B42" s="89"/>
      <c r="C42" s="89"/>
      <c r="D42" s="89"/>
      <c r="E42" s="89"/>
      <c r="F42" s="89"/>
      <c r="G42" s="89"/>
      <c r="H42" s="89"/>
      <c r="I42" s="89"/>
      <c r="J42" s="89"/>
      <c r="K42" s="89"/>
      <c r="L42" s="89"/>
      <c r="M42" s="89"/>
      <c r="N42" s="89"/>
      <c r="O42" s="89"/>
      <c r="P42" s="89"/>
      <c r="Q42" s="89"/>
      <c r="R42" s="89"/>
      <c r="S42" s="89"/>
      <c r="T42" s="89"/>
      <c r="U42" s="89"/>
      <c r="V42" s="89"/>
      <c r="W42" s="89"/>
      <c r="X42" s="89"/>
      <c r="Y42" s="89"/>
      <c r="Z42" s="89"/>
    </row>
    <row r="43" spans="1:26" ht="13.5">
      <c r="A43" s="89"/>
      <c r="B43" s="89"/>
      <c r="C43" s="89"/>
      <c r="D43" s="89"/>
      <c r="E43" s="89"/>
      <c r="F43" s="89"/>
      <c r="G43" s="89"/>
      <c r="H43" s="89"/>
      <c r="I43" s="89"/>
      <c r="J43" s="89"/>
      <c r="K43" s="89"/>
      <c r="L43" s="89"/>
      <c r="M43" s="89"/>
      <c r="N43" s="89"/>
      <c r="O43" s="89"/>
      <c r="P43" s="89"/>
      <c r="Q43" s="89"/>
      <c r="R43" s="89"/>
      <c r="S43" s="89"/>
      <c r="T43" s="89"/>
      <c r="U43" s="89"/>
      <c r="V43" s="89"/>
      <c r="W43" s="89"/>
      <c r="X43" s="89"/>
      <c r="Y43" s="89"/>
      <c r="Z43" s="89"/>
    </row>
    <row r="44" spans="1:26" ht="13.5">
      <c r="A44" s="89"/>
      <c r="B44" s="89"/>
      <c r="C44" s="89"/>
      <c r="D44" s="89"/>
      <c r="E44" s="89"/>
      <c r="F44" s="89"/>
      <c r="G44" s="89"/>
      <c r="H44" s="89"/>
      <c r="I44" s="89"/>
      <c r="J44" s="89"/>
      <c r="K44" s="89"/>
      <c r="L44" s="89"/>
      <c r="M44" s="89"/>
      <c r="N44" s="89"/>
      <c r="O44" s="89"/>
      <c r="P44" s="89"/>
      <c r="Q44" s="89"/>
      <c r="R44" s="89"/>
      <c r="S44" s="89"/>
      <c r="T44" s="89"/>
      <c r="U44" s="89"/>
      <c r="V44" s="89"/>
      <c r="W44" s="89"/>
      <c r="X44" s="89"/>
      <c r="Y44" s="89"/>
      <c r="Z44" s="89"/>
    </row>
    <row r="45" spans="1:26" ht="13.5">
      <c r="A45" s="89"/>
      <c r="B45" s="89"/>
      <c r="C45" s="89"/>
      <c r="D45" s="89"/>
      <c r="E45" s="89"/>
      <c r="F45" s="89"/>
      <c r="G45" s="89"/>
      <c r="H45" s="89"/>
      <c r="I45" s="89"/>
      <c r="J45" s="89"/>
      <c r="K45" s="89"/>
      <c r="L45" s="89"/>
      <c r="M45" s="89"/>
      <c r="N45" s="89"/>
      <c r="O45" s="89"/>
      <c r="P45" s="89"/>
      <c r="Q45" s="89"/>
      <c r="R45" s="89"/>
      <c r="S45" s="89"/>
      <c r="T45" s="89"/>
      <c r="U45" s="89"/>
      <c r="V45" s="89"/>
      <c r="W45" s="89"/>
      <c r="X45" s="89"/>
      <c r="Y45" s="89"/>
      <c r="Z45" s="89"/>
    </row>
    <row r="46" spans="1:26" ht="13.5">
      <c r="A46" s="89"/>
      <c r="B46" s="89"/>
      <c r="C46" s="89"/>
      <c r="D46" s="89"/>
      <c r="E46" s="89"/>
      <c r="F46" s="89"/>
      <c r="G46" s="89"/>
      <c r="H46" s="89"/>
      <c r="I46" s="89"/>
      <c r="J46" s="89"/>
      <c r="K46" s="89"/>
      <c r="L46" s="89"/>
      <c r="M46" s="89"/>
      <c r="N46" s="89"/>
      <c r="O46" s="89"/>
      <c r="P46" s="89"/>
      <c r="Q46" s="89"/>
      <c r="R46" s="89"/>
      <c r="S46" s="89"/>
      <c r="T46" s="89"/>
      <c r="U46" s="89"/>
      <c r="V46" s="89"/>
      <c r="W46" s="89"/>
      <c r="X46" s="89"/>
      <c r="Y46" s="89"/>
      <c r="Z46" s="89"/>
    </row>
    <row r="47" spans="1:26" ht="13.5">
      <c r="A47" s="89"/>
      <c r="B47" s="89"/>
      <c r="C47" s="89"/>
      <c r="D47" s="89"/>
      <c r="E47" s="89"/>
      <c r="F47" s="89"/>
      <c r="G47" s="89"/>
      <c r="H47" s="89"/>
      <c r="I47" s="89"/>
      <c r="J47" s="89"/>
      <c r="K47" s="89"/>
      <c r="L47" s="89"/>
      <c r="M47" s="89"/>
      <c r="N47" s="89"/>
      <c r="O47" s="89"/>
      <c r="P47" s="89"/>
      <c r="Q47" s="89"/>
      <c r="R47" s="89"/>
      <c r="S47" s="89"/>
      <c r="T47" s="89"/>
      <c r="U47" s="89"/>
      <c r="V47" s="89"/>
      <c r="W47" s="89"/>
      <c r="X47" s="89"/>
      <c r="Y47" s="89"/>
      <c r="Z47" s="89"/>
    </row>
    <row r="48" spans="1:26" ht="13.5">
      <c r="A48" s="89"/>
      <c r="B48" s="89"/>
      <c r="C48" s="89"/>
      <c r="D48" s="89"/>
      <c r="E48" s="89"/>
      <c r="F48" s="89"/>
      <c r="G48" s="89"/>
      <c r="H48" s="89"/>
      <c r="I48" s="89"/>
      <c r="J48" s="89"/>
      <c r="K48" s="89"/>
      <c r="L48" s="89"/>
      <c r="M48" s="89"/>
      <c r="N48" s="89"/>
      <c r="O48" s="89"/>
      <c r="P48" s="89"/>
      <c r="Q48" s="89"/>
      <c r="R48" s="89"/>
      <c r="S48" s="89"/>
      <c r="T48" s="89"/>
      <c r="U48" s="89"/>
      <c r="V48" s="89"/>
      <c r="W48" s="89"/>
      <c r="X48" s="89"/>
      <c r="Y48" s="89"/>
      <c r="Z48" s="89"/>
    </row>
    <row r="49" spans="1:26" ht="13.5">
      <c r="A49" s="89"/>
      <c r="B49" s="89"/>
      <c r="C49" s="89"/>
      <c r="D49" s="89"/>
      <c r="E49" s="89"/>
      <c r="F49" s="89"/>
      <c r="G49" s="89"/>
      <c r="H49" s="89"/>
      <c r="I49" s="89"/>
      <c r="J49" s="89"/>
      <c r="K49" s="89"/>
      <c r="L49" s="89"/>
      <c r="M49" s="89"/>
      <c r="N49" s="89"/>
      <c r="O49" s="89"/>
      <c r="P49" s="89"/>
      <c r="Q49" s="89"/>
      <c r="R49" s="89"/>
      <c r="S49" s="89"/>
      <c r="T49" s="89"/>
      <c r="U49" s="89"/>
      <c r="V49" s="89"/>
      <c r="W49" s="89"/>
      <c r="X49" s="89"/>
      <c r="Y49" s="89"/>
      <c r="Z49" s="89"/>
    </row>
    <row r="50" spans="1:26" ht="13.5">
      <c r="A50" s="89"/>
      <c r="B50" s="89"/>
      <c r="C50" s="89"/>
      <c r="D50" s="89"/>
      <c r="E50" s="89"/>
      <c r="F50" s="89"/>
      <c r="G50" s="89"/>
      <c r="H50" s="89"/>
      <c r="I50" s="89"/>
      <c r="J50" s="89"/>
      <c r="K50" s="89"/>
      <c r="L50" s="89"/>
      <c r="M50" s="89"/>
      <c r="N50" s="89"/>
      <c r="O50" s="89"/>
      <c r="P50" s="89"/>
      <c r="Q50" s="89"/>
      <c r="R50" s="89"/>
      <c r="S50" s="89"/>
      <c r="T50" s="89"/>
      <c r="U50" s="89"/>
      <c r="V50" s="89"/>
      <c r="W50" s="89"/>
      <c r="X50" s="89"/>
      <c r="Y50" s="89"/>
      <c r="Z50" s="89"/>
    </row>
    <row r="51" spans="1:26" ht="13.5">
      <c r="A51" s="89"/>
      <c r="B51" s="89"/>
      <c r="C51" s="89"/>
      <c r="D51" s="89"/>
      <c r="E51" s="89"/>
      <c r="F51" s="89"/>
      <c r="G51" s="89"/>
      <c r="H51" s="89"/>
      <c r="I51" s="89"/>
      <c r="J51" s="89"/>
      <c r="K51" s="89"/>
      <c r="L51" s="89"/>
      <c r="M51" s="89"/>
      <c r="N51" s="89"/>
      <c r="O51" s="89"/>
      <c r="P51" s="89"/>
      <c r="Q51" s="89"/>
      <c r="R51" s="89"/>
      <c r="S51" s="89"/>
      <c r="T51" s="89"/>
      <c r="U51" s="89"/>
      <c r="V51" s="89"/>
      <c r="W51" s="89"/>
      <c r="X51" s="89"/>
      <c r="Y51" s="89"/>
      <c r="Z51" s="89"/>
    </row>
    <row r="52" spans="1:26" ht="13.5">
      <c r="A52" s="89"/>
      <c r="B52" s="89"/>
      <c r="C52" s="89"/>
      <c r="D52" s="89"/>
      <c r="E52" s="89"/>
      <c r="F52" s="89"/>
      <c r="G52" s="89"/>
      <c r="H52" s="89"/>
      <c r="I52" s="89"/>
      <c r="J52" s="89"/>
      <c r="K52" s="89"/>
      <c r="L52" s="89"/>
      <c r="M52" s="89"/>
      <c r="N52" s="89"/>
      <c r="O52" s="89"/>
      <c r="P52" s="89"/>
      <c r="Q52" s="89"/>
      <c r="R52" s="89"/>
      <c r="S52" s="89"/>
      <c r="T52" s="89"/>
      <c r="U52" s="89"/>
      <c r="V52" s="89"/>
      <c r="W52" s="89"/>
      <c r="X52" s="89"/>
      <c r="Y52" s="89"/>
      <c r="Z52" s="89"/>
    </row>
    <row r="53" spans="1:26" ht="13.5">
      <c r="A53" s="89"/>
      <c r="B53" s="89"/>
      <c r="C53" s="89"/>
      <c r="D53" s="89"/>
      <c r="E53" s="89"/>
      <c r="F53" s="89"/>
      <c r="G53" s="89"/>
      <c r="H53" s="89"/>
      <c r="I53" s="89"/>
      <c r="J53" s="89"/>
      <c r="K53" s="89"/>
      <c r="L53" s="89"/>
      <c r="M53" s="89"/>
      <c r="N53" s="89"/>
      <c r="O53" s="89"/>
      <c r="P53" s="89"/>
      <c r="Q53" s="89"/>
      <c r="R53" s="89"/>
      <c r="S53" s="89"/>
      <c r="T53" s="89"/>
      <c r="U53" s="89"/>
      <c r="V53" s="89"/>
      <c r="W53" s="89"/>
      <c r="X53" s="89"/>
      <c r="Y53" s="89"/>
      <c r="Z53" s="89"/>
    </row>
    <row r="54" spans="1:26" ht="13.5">
      <c r="A54" s="89"/>
      <c r="B54" s="89"/>
      <c r="C54" s="89"/>
      <c r="D54" s="89"/>
      <c r="E54" s="89"/>
      <c r="F54" s="89"/>
      <c r="G54" s="89"/>
      <c r="H54" s="89"/>
      <c r="I54" s="89"/>
      <c r="J54" s="89"/>
      <c r="K54" s="89"/>
      <c r="L54" s="89"/>
      <c r="M54" s="89"/>
      <c r="N54" s="89"/>
      <c r="O54" s="89"/>
      <c r="P54" s="89"/>
      <c r="Q54" s="89"/>
      <c r="R54" s="89"/>
      <c r="S54" s="89"/>
      <c r="T54" s="89"/>
      <c r="U54" s="89"/>
      <c r="V54" s="89"/>
      <c r="W54" s="89"/>
      <c r="X54" s="89"/>
      <c r="Y54" s="89"/>
      <c r="Z54" s="89"/>
    </row>
    <row r="55" spans="1:26" ht="13.5">
      <c r="A55" s="89"/>
      <c r="B55" s="89"/>
      <c r="C55" s="89"/>
      <c r="D55" s="89"/>
      <c r="E55" s="89"/>
      <c r="F55" s="89"/>
      <c r="G55" s="89"/>
      <c r="H55" s="89"/>
      <c r="I55" s="89"/>
      <c r="J55" s="89"/>
      <c r="K55" s="89"/>
      <c r="L55" s="89"/>
      <c r="M55" s="89"/>
      <c r="N55" s="89"/>
      <c r="O55" s="89"/>
      <c r="P55" s="89"/>
      <c r="Q55" s="89"/>
      <c r="R55" s="89"/>
      <c r="S55" s="89"/>
      <c r="T55" s="89"/>
      <c r="U55" s="89"/>
      <c r="V55" s="89"/>
      <c r="W55" s="89"/>
      <c r="X55" s="89"/>
      <c r="Y55" s="89"/>
      <c r="Z55" s="89"/>
    </row>
    <row r="56" spans="1:26" ht="13.5">
      <c r="A56" s="89"/>
      <c r="B56" s="89"/>
      <c r="C56" s="89"/>
      <c r="D56" s="89"/>
      <c r="E56" s="89"/>
      <c r="F56" s="89"/>
      <c r="G56" s="89"/>
      <c r="H56" s="89"/>
      <c r="I56" s="89"/>
      <c r="J56" s="89"/>
      <c r="K56" s="89"/>
      <c r="L56" s="89"/>
      <c r="M56" s="89"/>
      <c r="N56" s="89"/>
      <c r="O56" s="89"/>
      <c r="P56" s="89"/>
      <c r="Q56" s="89"/>
      <c r="R56" s="89"/>
      <c r="S56" s="89"/>
      <c r="T56" s="89"/>
      <c r="U56" s="89"/>
      <c r="V56" s="89"/>
      <c r="W56" s="89"/>
      <c r="X56" s="89"/>
      <c r="Y56" s="89"/>
      <c r="Z56" s="89"/>
    </row>
    <row r="57" spans="1:26" ht="13.5">
      <c r="A57" s="89"/>
      <c r="B57" s="89"/>
      <c r="C57" s="89"/>
      <c r="D57" s="89"/>
      <c r="E57" s="89"/>
      <c r="F57" s="89"/>
      <c r="G57" s="89"/>
      <c r="H57" s="89"/>
      <c r="I57" s="89"/>
      <c r="J57" s="89"/>
      <c r="K57" s="89"/>
      <c r="L57" s="89"/>
      <c r="M57" s="89"/>
      <c r="N57" s="89"/>
      <c r="O57" s="89"/>
      <c r="P57" s="89"/>
      <c r="Q57" s="89"/>
      <c r="R57" s="89"/>
      <c r="S57" s="89"/>
      <c r="T57" s="89"/>
      <c r="U57" s="89"/>
      <c r="V57" s="89"/>
      <c r="W57" s="89"/>
      <c r="X57" s="89"/>
      <c r="Y57" s="89"/>
      <c r="Z57" s="89"/>
    </row>
    <row r="58" spans="1:26" ht="13.5">
      <c r="A58" s="89"/>
      <c r="B58" s="89"/>
      <c r="C58" s="89"/>
      <c r="D58" s="89"/>
      <c r="E58" s="89"/>
      <c r="F58" s="89"/>
      <c r="G58" s="89"/>
      <c r="H58" s="89"/>
      <c r="I58" s="89"/>
      <c r="J58" s="89"/>
      <c r="K58" s="89"/>
      <c r="L58" s="89"/>
      <c r="M58" s="89"/>
      <c r="N58" s="89"/>
      <c r="O58" s="89"/>
      <c r="P58" s="89"/>
      <c r="Q58" s="89"/>
      <c r="R58" s="89"/>
      <c r="S58" s="89"/>
      <c r="T58" s="89"/>
      <c r="U58" s="89"/>
      <c r="V58" s="89"/>
      <c r="W58" s="89"/>
      <c r="X58" s="89"/>
      <c r="Y58" s="89"/>
      <c r="Z58" s="89"/>
    </row>
    <row r="59" spans="1:26" ht="13.5">
      <c r="A59" s="89"/>
      <c r="B59" s="89"/>
      <c r="C59" s="89"/>
      <c r="D59" s="89"/>
      <c r="E59" s="89"/>
      <c r="F59" s="89"/>
      <c r="G59" s="89"/>
      <c r="H59" s="89"/>
      <c r="I59" s="89"/>
      <c r="J59" s="89"/>
      <c r="K59" s="89"/>
      <c r="L59" s="89"/>
      <c r="M59" s="89"/>
      <c r="N59" s="89"/>
      <c r="O59" s="89"/>
      <c r="P59" s="89"/>
      <c r="Q59" s="89"/>
      <c r="R59" s="89"/>
      <c r="S59" s="89"/>
      <c r="T59" s="89"/>
      <c r="U59" s="89"/>
      <c r="V59" s="89"/>
      <c r="W59" s="89"/>
      <c r="X59" s="89"/>
      <c r="Y59" s="89"/>
      <c r="Z59" s="89"/>
    </row>
    <row r="60" spans="1:26" ht="13.5">
      <c r="A60" s="89"/>
      <c r="B60" s="89"/>
      <c r="C60" s="89"/>
      <c r="D60" s="89"/>
      <c r="E60" s="89"/>
      <c r="F60" s="89"/>
      <c r="G60" s="89"/>
      <c r="H60" s="89"/>
      <c r="I60" s="89"/>
      <c r="J60" s="89"/>
      <c r="K60" s="89"/>
      <c r="L60" s="89"/>
      <c r="M60" s="89"/>
      <c r="N60" s="89"/>
      <c r="O60" s="89"/>
      <c r="P60" s="89"/>
      <c r="Q60" s="89"/>
      <c r="R60" s="89"/>
      <c r="S60" s="89"/>
      <c r="T60" s="89"/>
      <c r="U60" s="89"/>
      <c r="V60" s="89"/>
      <c r="W60" s="89"/>
      <c r="X60" s="89"/>
      <c r="Y60" s="89"/>
      <c r="Z60" s="89"/>
    </row>
    <row r="61" spans="1:26" ht="13.5">
      <c r="A61" s="89"/>
      <c r="B61" s="89"/>
      <c r="C61" s="89"/>
      <c r="D61" s="89"/>
      <c r="E61" s="89"/>
      <c r="F61" s="89"/>
      <c r="G61" s="89"/>
      <c r="H61" s="89"/>
      <c r="I61" s="89"/>
      <c r="J61" s="89"/>
      <c r="K61" s="89"/>
      <c r="L61" s="89"/>
      <c r="M61" s="89"/>
      <c r="N61" s="89"/>
      <c r="O61" s="89"/>
      <c r="P61" s="89"/>
      <c r="Q61" s="89"/>
      <c r="R61" s="89"/>
      <c r="S61" s="89"/>
      <c r="T61" s="89"/>
      <c r="U61" s="89"/>
      <c r="V61" s="89"/>
      <c r="W61" s="89"/>
      <c r="X61" s="89"/>
      <c r="Y61" s="89"/>
      <c r="Z61" s="89"/>
    </row>
    <row r="62" spans="1:26" ht="13.5">
      <c r="A62" s="89"/>
      <c r="B62" s="89"/>
      <c r="C62" s="89"/>
      <c r="D62" s="89"/>
      <c r="E62" s="89"/>
      <c r="F62" s="89"/>
      <c r="G62" s="89"/>
      <c r="H62" s="89"/>
      <c r="I62" s="89"/>
      <c r="J62" s="89"/>
      <c r="K62" s="89"/>
      <c r="L62" s="89"/>
      <c r="M62" s="89"/>
      <c r="N62" s="89"/>
      <c r="O62" s="89"/>
      <c r="P62" s="89"/>
      <c r="Q62" s="89"/>
      <c r="R62" s="89"/>
      <c r="S62" s="89"/>
      <c r="T62" s="89"/>
      <c r="U62" s="89"/>
      <c r="V62" s="89"/>
      <c r="W62" s="89"/>
      <c r="X62" s="89"/>
      <c r="Y62" s="89"/>
      <c r="Z62" s="89"/>
    </row>
    <row r="63" spans="1:26" ht="13.5">
      <c r="A63" s="89"/>
      <c r="B63" s="89"/>
      <c r="C63" s="89"/>
      <c r="D63" s="89"/>
      <c r="E63" s="89"/>
      <c r="F63" s="89"/>
      <c r="G63" s="89"/>
      <c r="H63" s="89"/>
      <c r="I63" s="89"/>
      <c r="J63" s="89"/>
      <c r="K63" s="89"/>
      <c r="L63" s="89"/>
      <c r="M63" s="89"/>
      <c r="N63" s="89"/>
      <c r="O63" s="89"/>
      <c r="P63" s="89"/>
      <c r="Q63" s="89"/>
      <c r="R63" s="89"/>
      <c r="S63" s="89"/>
      <c r="T63" s="89"/>
      <c r="U63" s="89"/>
      <c r="V63" s="89"/>
      <c r="W63" s="89"/>
      <c r="X63" s="89"/>
      <c r="Y63" s="89"/>
      <c r="Z63" s="89"/>
    </row>
    <row r="64" spans="1:26" ht="13.5">
      <c r="A64" s="89"/>
      <c r="B64" s="89"/>
      <c r="C64" s="89"/>
      <c r="D64" s="89"/>
      <c r="E64" s="89"/>
      <c r="F64" s="89"/>
      <c r="G64" s="89"/>
      <c r="H64" s="89"/>
      <c r="I64" s="89"/>
      <c r="J64" s="89"/>
      <c r="K64" s="89"/>
      <c r="L64" s="89"/>
      <c r="M64" s="89"/>
      <c r="N64" s="89"/>
      <c r="O64" s="89"/>
      <c r="P64" s="89"/>
      <c r="Q64" s="89"/>
      <c r="R64" s="89"/>
      <c r="S64" s="89"/>
      <c r="T64" s="89"/>
      <c r="U64" s="89"/>
      <c r="V64" s="89"/>
      <c r="W64" s="89"/>
      <c r="X64" s="89"/>
      <c r="Y64" s="89"/>
      <c r="Z64" s="89"/>
    </row>
    <row r="65" spans="1:26" ht="13.5">
      <c r="A65" s="89"/>
      <c r="B65" s="89"/>
      <c r="C65" s="89"/>
      <c r="D65" s="89"/>
      <c r="E65" s="89"/>
      <c r="F65" s="89"/>
      <c r="G65" s="89"/>
      <c r="H65" s="89"/>
      <c r="I65" s="89"/>
      <c r="J65" s="89"/>
      <c r="K65" s="89"/>
      <c r="L65" s="89"/>
      <c r="M65" s="89"/>
      <c r="N65" s="89"/>
      <c r="O65" s="89"/>
      <c r="P65" s="89"/>
      <c r="Q65" s="89"/>
      <c r="R65" s="89"/>
      <c r="S65" s="89"/>
      <c r="T65" s="89"/>
      <c r="U65" s="89"/>
      <c r="V65" s="89"/>
      <c r="W65" s="89"/>
      <c r="X65" s="89"/>
      <c r="Y65" s="89"/>
      <c r="Z65" s="89"/>
    </row>
    <row r="66" spans="1:26" ht="13.5">
      <c r="A66" s="89"/>
      <c r="B66" s="89"/>
      <c r="C66" s="89"/>
      <c r="D66" s="89"/>
      <c r="E66" s="89"/>
      <c r="F66" s="89"/>
      <c r="G66" s="89"/>
      <c r="H66" s="89"/>
      <c r="I66" s="89"/>
      <c r="J66" s="89"/>
      <c r="K66" s="89"/>
      <c r="L66" s="89"/>
      <c r="M66" s="89"/>
      <c r="N66" s="89"/>
      <c r="O66" s="89"/>
      <c r="P66" s="89"/>
      <c r="Q66" s="89"/>
      <c r="R66" s="89"/>
      <c r="S66" s="89"/>
      <c r="T66" s="89"/>
      <c r="U66" s="89"/>
      <c r="V66" s="89"/>
      <c r="W66" s="89"/>
      <c r="X66" s="89"/>
      <c r="Y66" s="89"/>
      <c r="Z66" s="89"/>
    </row>
    <row r="67" spans="1:26" ht="13.5">
      <c r="A67" s="89"/>
      <c r="B67" s="89"/>
      <c r="C67" s="89"/>
      <c r="D67" s="89"/>
      <c r="E67" s="89"/>
      <c r="F67" s="89"/>
      <c r="G67" s="89"/>
      <c r="H67" s="89"/>
      <c r="I67" s="89"/>
      <c r="J67" s="89"/>
      <c r="K67" s="89"/>
      <c r="L67" s="89"/>
      <c r="M67" s="89"/>
      <c r="N67" s="89"/>
      <c r="O67" s="89"/>
      <c r="P67" s="89"/>
      <c r="Q67" s="89"/>
      <c r="R67" s="89"/>
      <c r="S67" s="89"/>
      <c r="T67" s="89"/>
      <c r="U67" s="89"/>
      <c r="V67" s="89"/>
      <c r="W67" s="89"/>
      <c r="X67" s="89"/>
      <c r="Y67" s="89"/>
      <c r="Z67" s="89"/>
    </row>
    <row r="68" spans="1:26" ht="13.5">
      <c r="A68" s="89"/>
      <c r="B68" s="89"/>
      <c r="C68" s="89"/>
      <c r="D68" s="89"/>
      <c r="E68" s="89"/>
      <c r="F68" s="89"/>
      <c r="G68" s="89"/>
      <c r="H68" s="89"/>
      <c r="I68" s="89"/>
      <c r="J68" s="89"/>
      <c r="K68" s="89"/>
      <c r="L68" s="89"/>
      <c r="M68" s="89"/>
      <c r="N68" s="89"/>
      <c r="O68" s="89"/>
      <c r="P68" s="89"/>
      <c r="Q68" s="89"/>
      <c r="R68" s="89"/>
      <c r="S68" s="89"/>
      <c r="T68" s="89"/>
      <c r="U68" s="89"/>
      <c r="V68" s="89"/>
      <c r="W68" s="89"/>
      <c r="X68" s="89"/>
      <c r="Y68" s="89"/>
      <c r="Z68" s="89"/>
    </row>
    <row r="69" spans="1:26" ht="13.5">
      <c r="A69" s="89"/>
      <c r="B69" s="89"/>
      <c r="C69" s="89"/>
      <c r="D69" s="89"/>
      <c r="E69" s="89"/>
      <c r="F69" s="89"/>
      <c r="G69" s="89"/>
      <c r="H69" s="89"/>
      <c r="I69" s="89"/>
      <c r="J69" s="89"/>
      <c r="K69" s="89"/>
      <c r="L69" s="89"/>
      <c r="M69" s="89"/>
      <c r="N69" s="89"/>
      <c r="O69" s="89"/>
      <c r="P69" s="89"/>
      <c r="Q69" s="89"/>
      <c r="R69" s="89"/>
      <c r="S69" s="89"/>
      <c r="T69" s="89"/>
      <c r="U69" s="89"/>
      <c r="V69" s="89"/>
      <c r="W69" s="89"/>
      <c r="X69" s="89"/>
      <c r="Y69" s="89"/>
      <c r="Z69" s="89"/>
    </row>
    <row r="70" spans="1:26" ht="13.5">
      <c r="A70" s="89"/>
      <c r="B70" s="89"/>
      <c r="C70" s="89"/>
      <c r="D70" s="89"/>
      <c r="E70" s="89"/>
      <c r="F70" s="89"/>
      <c r="G70" s="89"/>
      <c r="H70" s="89"/>
      <c r="I70" s="89"/>
      <c r="J70" s="89"/>
      <c r="K70" s="89"/>
      <c r="L70" s="89"/>
      <c r="M70" s="89"/>
      <c r="N70" s="89"/>
      <c r="O70" s="89"/>
      <c r="P70" s="89"/>
      <c r="Q70" s="89"/>
      <c r="R70" s="89"/>
      <c r="S70" s="89"/>
      <c r="T70" s="89"/>
      <c r="U70" s="89"/>
      <c r="V70" s="89"/>
      <c r="W70" s="89"/>
      <c r="X70" s="89"/>
      <c r="Y70" s="89"/>
      <c r="Z70" s="89"/>
    </row>
    <row r="71" spans="1:26" ht="13.5">
      <c r="A71" s="89"/>
      <c r="B71" s="89"/>
      <c r="C71" s="89"/>
      <c r="D71" s="89"/>
      <c r="E71" s="89"/>
      <c r="F71" s="89"/>
      <c r="G71" s="89"/>
      <c r="H71" s="89"/>
      <c r="I71" s="89"/>
      <c r="J71" s="89"/>
      <c r="K71" s="89"/>
      <c r="L71" s="89"/>
      <c r="M71" s="89"/>
      <c r="N71" s="89"/>
      <c r="O71" s="89"/>
      <c r="P71" s="89"/>
      <c r="Q71" s="89"/>
      <c r="R71" s="89"/>
      <c r="S71" s="89"/>
      <c r="T71" s="89"/>
      <c r="U71" s="89"/>
      <c r="V71" s="89"/>
      <c r="W71" s="89"/>
      <c r="X71" s="89"/>
      <c r="Y71" s="89"/>
      <c r="Z71" s="89"/>
    </row>
    <row r="72" spans="1:26" ht="13.5">
      <c r="A72" s="89"/>
      <c r="B72" s="89"/>
      <c r="C72" s="89"/>
      <c r="D72" s="89"/>
      <c r="E72" s="89"/>
      <c r="F72" s="89"/>
      <c r="G72" s="89"/>
      <c r="H72" s="89"/>
      <c r="I72" s="89"/>
      <c r="J72" s="89"/>
      <c r="K72" s="89"/>
      <c r="L72" s="89"/>
      <c r="M72" s="89"/>
      <c r="N72" s="89"/>
      <c r="O72" s="89"/>
      <c r="P72" s="89"/>
      <c r="Q72" s="89"/>
      <c r="R72" s="89"/>
      <c r="S72" s="89"/>
      <c r="T72" s="89"/>
      <c r="U72" s="89"/>
      <c r="V72" s="89"/>
      <c r="W72" s="89"/>
      <c r="X72" s="89"/>
      <c r="Y72" s="89"/>
      <c r="Z72" s="89"/>
    </row>
    <row r="73" spans="1:26" ht="13.5">
      <c r="A73" s="89"/>
      <c r="B73" s="89"/>
      <c r="C73" s="89"/>
      <c r="D73" s="89"/>
      <c r="E73" s="89"/>
      <c r="F73" s="89"/>
      <c r="G73" s="89"/>
      <c r="H73" s="89"/>
      <c r="I73" s="89"/>
      <c r="J73" s="89"/>
      <c r="K73" s="89"/>
      <c r="L73" s="89"/>
      <c r="M73" s="89"/>
      <c r="N73" s="89"/>
      <c r="O73" s="89"/>
      <c r="P73" s="89"/>
      <c r="Q73" s="89"/>
      <c r="R73" s="89"/>
      <c r="S73" s="89"/>
      <c r="T73" s="89"/>
      <c r="U73" s="89"/>
      <c r="V73" s="89"/>
      <c r="W73" s="89"/>
      <c r="X73" s="89"/>
      <c r="Y73" s="89"/>
      <c r="Z73" s="89"/>
    </row>
    <row r="74" spans="1:26" ht="13.5">
      <c r="A74" s="89"/>
      <c r="B74" s="89"/>
      <c r="C74" s="89"/>
      <c r="D74" s="89"/>
      <c r="E74" s="89"/>
      <c r="F74" s="89"/>
      <c r="G74" s="89"/>
      <c r="H74" s="89"/>
      <c r="I74" s="89"/>
      <c r="J74" s="89"/>
      <c r="K74" s="89"/>
      <c r="L74" s="89"/>
      <c r="M74" s="89"/>
      <c r="N74" s="89"/>
      <c r="O74" s="89"/>
      <c r="P74" s="89"/>
      <c r="Q74" s="89"/>
      <c r="R74" s="89"/>
      <c r="S74" s="89"/>
      <c r="T74" s="89"/>
      <c r="U74" s="89"/>
      <c r="V74" s="89"/>
      <c r="W74" s="89"/>
      <c r="X74" s="89"/>
      <c r="Y74" s="89"/>
      <c r="Z74" s="89"/>
    </row>
    <row r="75" spans="1:26" ht="13.5">
      <c r="A75" s="89"/>
      <c r="B75" s="89"/>
      <c r="C75" s="89"/>
      <c r="D75" s="89"/>
      <c r="E75" s="89"/>
      <c r="F75" s="89"/>
      <c r="G75" s="89"/>
      <c r="H75" s="89"/>
      <c r="I75" s="89"/>
      <c r="J75" s="89"/>
      <c r="K75" s="89"/>
      <c r="L75" s="89"/>
      <c r="M75" s="89"/>
      <c r="N75" s="89"/>
      <c r="O75" s="89"/>
      <c r="P75" s="89"/>
      <c r="Q75" s="89"/>
      <c r="R75" s="89"/>
      <c r="S75" s="89"/>
      <c r="T75" s="89"/>
      <c r="U75" s="89"/>
      <c r="V75" s="89"/>
      <c r="W75" s="89"/>
      <c r="X75" s="89"/>
      <c r="Y75" s="89"/>
      <c r="Z75" s="89"/>
    </row>
    <row r="76" spans="1:26" ht="13.5">
      <c r="A76" s="89"/>
      <c r="B76" s="89"/>
      <c r="C76" s="89"/>
      <c r="D76" s="89"/>
      <c r="E76" s="89"/>
      <c r="F76" s="89"/>
      <c r="G76" s="89"/>
      <c r="H76" s="89"/>
      <c r="I76" s="89"/>
      <c r="J76" s="89"/>
      <c r="K76" s="89"/>
      <c r="L76" s="89"/>
      <c r="M76" s="89"/>
      <c r="N76" s="89"/>
      <c r="O76" s="89"/>
      <c r="P76" s="89"/>
      <c r="Q76" s="89"/>
      <c r="R76" s="89"/>
      <c r="S76" s="89"/>
      <c r="T76" s="89"/>
      <c r="U76" s="89"/>
      <c r="V76" s="89"/>
      <c r="W76" s="89"/>
      <c r="X76" s="89"/>
      <c r="Y76" s="89"/>
      <c r="Z76" s="89"/>
    </row>
    <row r="77" spans="1:26" ht="13.5">
      <c r="A77" s="89"/>
      <c r="B77" s="89"/>
      <c r="C77" s="89"/>
      <c r="D77" s="89"/>
      <c r="E77" s="89"/>
      <c r="F77" s="89"/>
      <c r="G77" s="89"/>
      <c r="H77" s="89"/>
      <c r="I77" s="89"/>
      <c r="J77" s="89"/>
      <c r="K77" s="89"/>
      <c r="L77" s="89"/>
      <c r="M77" s="89"/>
      <c r="N77" s="89"/>
      <c r="O77" s="89"/>
      <c r="P77" s="89"/>
      <c r="Q77" s="89"/>
      <c r="R77" s="89"/>
      <c r="S77" s="89"/>
      <c r="T77" s="89"/>
      <c r="U77" s="89"/>
      <c r="V77" s="89"/>
      <c r="W77" s="89"/>
      <c r="X77" s="89"/>
      <c r="Y77" s="89"/>
      <c r="Z77" s="89"/>
    </row>
    <row r="78" spans="1:26" ht="13.5">
      <c r="A78" s="89"/>
      <c r="B78" s="89"/>
      <c r="C78" s="89"/>
      <c r="D78" s="89"/>
      <c r="E78" s="89"/>
      <c r="F78" s="89"/>
      <c r="G78" s="89"/>
      <c r="H78" s="89"/>
      <c r="I78" s="89"/>
      <c r="J78" s="89"/>
      <c r="K78" s="89"/>
      <c r="L78" s="89"/>
      <c r="M78" s="89"/>
      <c r="N78" s="89"/>
      <c r="O78" s="89"/>
      <c r="P78" s="89"/>
      <c r="Q78" s="89"/>
      <c r="R78" s="89"/>
      <c r="S78" s="89"/>
      <c r="T78" s="89"/>
      <c r="U78" s="89"/>
      <c r="V78" s="89"/>
      <c r="W78" s="89"/>
      <c r="X78" s="89"/>
      <c r="Y78" s="89"/>
      <c r="Z78" s="89"/>
    </row>
    <row r="79" spans="1:26" ht="13.5">
      <c r="A79" s="89"/>
      <c r="B79" s="89"/>
      <c r="C79" s="89"/>
      <c r="D79" s="89"/>
      <c r="E79" s="89"/>
      <c r="F79" s="89"/>
      <c r="G79" s="89"/>
      <c r="H79" s="89"/>
      <c r="I79" s="89"/>
      <c r="J79" s="89"/>
      <c r="K79" s="89"/>
      <c r="L79" s="89"/>
      <c r="M79" s="89"/>
      <c r="N79" s="89"/>
      <c r="O79" s="89"/>
      <c r="P79" s="89"/>
      <c r="Q79" s="89"/>
      <c r="R79" s="89"/>
      <c r="S79" s="89"/>
      <c r="T79" s="89"/>
      <c r="U79" s="89"/>
      <c r="V79" s="89"/>
      <c r="W79" s="89"/>
      <c r="X79" s="89"/>
      <c r="Y79" s="89"/>
      <c r="Z79" s="89"/>
    </row>
    <row r="80" spans="1:26" ht="13.5">
      <c r="A80" s="89"/>
      <c r="B80" s="89"/>
      <c r="C80" s="89"/>
      <c r="D80" s="89"/>
      <c r="E80" s="89"/>
      <c r="F80" s="89"/>
      <c r="G80" s="89"/>
      <c r="H80" s="89"/>
      <c r="I80" s="89"/>
      <c r="J80" s="89"/>
      <c r="K80" s="89"/>
      <c r="L80" s="89"/>
      <c r="M80" s="89"/>
      <c r="N80" s="89"/>
      <c r="O80" s="89"/>
      <c r="P80" s="89"/>
      <c r="Q80" s="89"/>
      <c r="R80" s="89"/>
      <c r="S80" s="89"/>
      <c r="T80" s="89"/>
      <c r="U80" s="89"/>
      <c r="V80" s="89"/>
      <c r="W80" s="89"/>
      <c r="X80" s="89"/>
      <c r="Y80" s="89"/>
      <c r="Z80" s="89"/>
    </row>
    <row r="81" spans="1:26" ht="13.5">
      <c r="A81" s="89"/>
      <c r="B81" s="89"/>
      <c r="C81" s="89"/>
      <c r="D81" s="89"/>
      <c r="E81" s="89"/>
      <c r="F81" s="89"/>
      <c r="G81" s="89"/>
      <c r="H81" s="89"/>
      <c r="I81" s="89"/>
      <c r="J81" s="89"/>
      <c r="K81" s="89"/>
      <c r="L81" s="89"/>
      <c r="M81" s="89"/>
      <c r="N81" s="89"/>
      <c r="O81" s="89"/>
      <c r="P81" s="89"/>
      <c r="Q81" s="89"/>
      <c r="R81" s="89"/>
      <c r="S81" s="89"/>
      <c r="T81" s="89"/>
      <c r="U81" s="89"/>
      <c r="V81" s="89"/>
      <c r="W81" s="89"/>
      <c r="X81" s="89"/>
      <c r="Y81" s="89"/>
      <c r="Z81" s="89"/>
    </row>
    <row r="82" spans="1:26" ht="13.5">
      <c r="A82" s="89"/>
      <c r="B82" s="89"/>
      <c r="C82" s="89"/>
      <c r="D82" s="89"/>
      <c r="E82" s="89"/>
      <c r="F82" s="89"/>
      <c r="G82" s="89"/>
      <c r="H82" s="89"/>
      <c r="I82" s="89"/>
      <c r="J82" s="89"/>
      <c r="K82" s="89"/>
      <c r="L82" s="89"/>
      <c r="M82" s="89"/>
      <c r="N82" s="89"/>
      <c r="O82" s="89"/>
      <c r="P82" s="89"/>
      <c r="Q82" s="89"/>
      <c r="R82" s="89"/>
      <c r="S82" s="89"/>
      <c r="T82" s="89"/>
      <c r="U82" s="89"/>
      <c r="V82" s="89"/>
      <c r="W82" s="89"/>
      <c r="X82" s="89"/>
      <c r="Y82" s="89"/>
      <c r="Z82" s="89"/>
    </row>
    <row r="83" spans="1:26" ht="13.5">
      <c r="A83" s="89"/>
      <c r="B83" s="89"/>
      <c r="C83" s="89"/>
      <c r="D83" s="89"/>
      <c r="E83" s="89"/>
      <c r="F83" s="89"/>
      <c r="G83" s="89"/>
      <c r="H83" s="89"/>
      <c r="I83" s="89"/>
      <c r="J83" s="89"/>
      <c r="K83" s="89"/>
      <c r="L83" s="89"/>
      <c r="M83" s="89"/>
      <c r="N83" s="89"/>
      <c r="O83" s="89"/>
      <c r="P83" s="89"/>
      <c r="Q83" s="89"/>
      <c r="R83" s="89"/>
      <c r="S83" s="89"/>
      <c r="T83" s="89"/>
      <c r="U83" s="89"/>
      <c r="V83" s="89"/>
      <c r="W83" s="89"/>
      <c r="X83" s="89"/>
      <c r="Y83" s="89"/>
      <c r="Z83" s="89"/>
    </row>
    <row r="84" spans="1:26" ht="13.5">
      <c r="A84" s="89"/>
      <c r="B84" s="89"/>
      <c r="C84" s="89"/>
      <c r="D84" s="89"/>
      <c r="E84" s="89"/>
      <c r="F84" s="89"/>
      <c r="G84" s="89"/>
      <c r="H84" s="89"/>
      <c r="I84" s="89"/>
      <c r="J84" s="89"/>
      <c r="K84" s="89"/>
      <c r="L84" s="89"/>
      <c r="M84" s="89"/>
      <c r="N84" s="89"/>
      <c r="O84" s="89"/>
      <c r="P84" s="89"/>
      <c r="Q84" s="89"/>
      <c r="R84" s="89"/>
      <c r="S84" s="89"/>
      <c r="T84" s="89"/>
      <c r="U84" s="89"/>
      <c r="V84" s="89"/>
      <c r="W84" s="89"/>
      <c r="X84" s="89"/>
      <c r="Y84" s="89"/>
      <c r="Z84" s="89"/>
    </row>
    <row r="85" spans="1:26" ht="13.5">
      <c r="A85" s="89"/>
      <c r="B85" s="89"/>
      <c r="C85" s="89"/>
      <c r="D85" s="89"/>
      <c r="E85" s="89"/>
      <c r="F85" s="89"/>
      <c r="G85" s="89"/>
      <c r="H85" s="89"/>
      <c r="I85" s="89"/>
      <c r="J85" s="89"/>
      <c r="K85" s="89"/>
      <c r="L85" s="89"/>
      <c r="M85" s="89"/>
      <c r="N85" s="89"/>
      <c r="O85" s="89"/>
      <c r="P85" s="89"/>
      <c r="Q85" s="89"/>
      <c r="R85" s="89"/>
      <c r="S85" s="89"/>
      <c r="T85" s="89"/>
      <c r="U85" s="89"/>
      <c r="V85" s="89"/>
      <c r="W85" s="89"/>
      <c r="X85" s="89"/>
      <c r="Y85" s="89"/>
      <c r="Z85" s="89"/>
    </row>
    <row r="86" spans="1:26" ht="13.5">
      <c r="A86" s="89"/>
      <c r="B86" s="89"/>
      <c r="C86" s="89"/>
      <c r="D86" s="89"/>
      <c r="E86" s="89"/>
      <c r="F86" s="89"/>
      <c r="G86" s="89"/>
      <c r="H86" s="89"/>
      <c r="I86" s="89"/>
      <c r="J86" s="89"/>
      <c r="K86" s="89"/>
      <c r="L86" s="89"/>
      <c r="M86" s="89"/>
      <c r="N86" s="89"/>
      <c r="O86" s="89"/>
      <c r="P86" s="89"/>
      <c r="Q86" s="89"/>
      <c r="R86" s="89"/>
      <c r="S86" s="89"/>
      <c r="T86" s="89"/>
      <c r="U86" s="89"/>
      <c r="V86" s="89"/>
      <c r="W86" s="89"/>
      <c r="X86" s="89"/>
      <c r="Y86" s="89"/>
      <c r="Z86" s="89"/>
    </row>
    <row r="87" spans="1:26" ht="13.5">
      <c r="A87" s="89"/>
      <c r="B87" s="89"/>
      <c r="C87" s="89"/>
      <c r="D87" s="89"/>
      <c r="E87" s="89"/>
      <c r="F87" s="89"/>
      <c r="G87" s="89"/>
      <c r="H87" s="89"/>
      <c r="I87" s="89"/>
      <c r="J87" s="89"/>
      <c r="K87" s="89"/>
      <c r="L87" s="89"/>
      <c r="M87" s="89"/>
      <c r="N87" s="89"/>
      <c r="O87" s="89"/>
      <c r="P87" s="89"/>
      <c r="Q87" s="89"/>
      <c r="R87" s="89"/>
      <c r="S87" s="89"/>
      <c r="T87" s="89"/>
      <c r="U87" s="89"/>
      <c r="V87" s="89"/>
      <c r="W87" s="89"/>
      <c r="X87" s="89"/>
      <c r="Y87" s="89"/>
      <c r="Z87" s="89"/>
    </row>
    <row r="88" spans="1:26" ht="13.5">
      <c r="A88" s="89"/>
      <c r="B88" s="89"/>
      <c r="C88" s="89"/>
      <c r="D88" s="89"/>
      <c r="E88" s="89"/>
      <c r="F88" s="89"/>
      <c r="G88" s="89"/>
      <c r="H88" s="89"/>
      <c r="I88" s="89"/>
      <c r="J88" s="89"/>
      <c r="K88" s="89"/>
      <c r="L88" s="89"/>
      <c r="M88" s="89"/>
      <c r="N88" s="89"/>
      <c r="O88" s="89"/>
      <c r="P88" s="89"/>
      <c r="Q88" s="89"/>
      <c r="R88" s="89"/>
      <c r="S88" s="89"/>
      <c r="T88" s="89"/>
      <c r="U88" s="89"/>
      <c r="V88" s="89"/>
      <c r="W88" s="89"/>
      <c r="X88" s="89"/>
      <c r="Y88" s="89"/>
      <c r="Z88" s="89"/>
    </row>
    <row r="89" spans="1:26" ht="13.5">
      <c r="A89" s="89"/>
      <c r="B89" s="89"/>
      <c r="C89" s="89"/>
      <c r="D89" s="89"/>
      <c r="E89" s="89"/>
      <c r="F89" s="89"/>
      <c r="G89" s="89"/>
      <c r="H89" s="89"/>
      <c r="I89" s="89"/>
      <c r="J89" s="89"/>
      <c r="K89" s="89"/>
      <c r="L89" s="89"/>
      <c r="M89" s="89"/>
      <c r="N89" s="89"/>
      <c r="O89" s="89"/>
      <c r="P89" s="89"/>
      <c r="Q89" s="89"/>
      <c r="R89" s="89"/>
      <c r="S89" s="89"/>
      <c r="T89" s="89"/>
      <c r="U89" s="89"/>
      <c r="V89" s="89"/>
      <c r="W89" s="89"/>
      <c r="X89" s="89"/>
      <c r="Y89" s="89"/>
      <c r="Z89" s="89"/>
    </row>
    <row r="90" spans="1:26" ht="13.5">
      <c r="A90" s="89"/>
      <c r="B90" s="89"/>
      <c r="C90" s="89"/>
      <c r="D90" s="89"/>
      <c r="E90" s="89"/>
      <c r="F90" s="89"/>
      <c r="G90" s="89"/>
      <c r="H90" s="89"/>
      <c r="I90" s="89"/>
      <c r="J90" s="89"/>
      <c r="K90" s="89"/>
      <c r="L90" s="89"/>
      <c r="M90" s="89"/>
      <c r="N90" s="89"/>
      <c r="O90" s="89"/>
      <c r="P90" s="89"/>
      <c r="Q90" s="89"/>
      <c r="R90" s="89"/>
      <c r="S90" s="89"/>
      <c r="T90" s="89"/>
      <c r="U90" s="89"/>
      <c r="V90" s="89"/>
      <c r="W90" s="89"/>
      <c r="X90" s="89"/>
      <c r="Y90" s="89"/>
      <c r="Z90" s="89"/>
    </row>
    <row r="91" spans="1:26" ht="13.5">
      <c r="A91" s="89"/>
      <c r="B91" s="89"/>
      <c r="C91" s="89"/>
      <c r="D91" s="89"/>
      <c r="E91" s="89"/>
      <c r="F91" s="89"/>
      <c r="G91" s="89"/>
      <c r="H91" s="89"/>
      <c r="I91" s="89"/>
      <c r="J91" s="89"/>
      <c r="K91" s="89"/>
      <c r="L91" s="89"/>
      <c r="M91" s="89"/>
      <c r="N91" s="89"/>
      <c r="O91" s="89"/>
      <c r="P91" s="89"/>
      <c r="Q91" s="89"/>
      <c r="R91" s="89"/>
      <c r="S91" s="89"/>
      <c r="T91" s="89"/>
      <c r="U91" s="89"/>
      <c r="V91" s="89"/>
      <c r="W91" s="89"/>
      <c r="X91" s="89"/>
      <c r="Y91" s="89"/>
      <c r="Z91" s="89"/>
    </row>
    <row r="92" spans="1:26" ht="13.5">
      <c r="A92" s="89"/>
      <c r="B92" s="89"/>
      <c r="C92" s="89"/>
      <c r="D92" s="89"/>
      <c r="E92" s="89"/>
      <c r="F92" s="89"/>
      <c r="G92" s="89"/>
      <c r="H92" s="89"/>
      <c r="I92" s="89"/>
      <c r="J92" s="89"/>
      <c r="K92" s="89"/>
      <c r="L92" s="89"/>
      <c r="M92" s="89"/>
      <c r="N92" s="89"/>
      <c r="O92" s="89"/>
      <c r="P92" s="89"/>
      <c r="Q92" s="89"/>
      <c r="R92" s="89"/>
      <c r="S92" s="89"/>
      <c r="T92" s="89"/>
      <c r="U92" s="89"/>
      <c r="V92" s="89"/>
      <c r="W92" s="89"/>
      <c r="X92" s="89"/>
      <c r="Y92" s="89"/>
      <c r="Z92" s="89"/>
    </row>
    <row r="93" spans="1:26" ht="13.5">
      <c r="A93" s="89"/>
      <c r="B93" s="89"/>
      <c r="C93" s="89"/>
      <c r="D93" s="89"/>
      <c r="E93" s="89"/>
      <c r="F93" s="89"/>
      <c r="G93" s="89"/>
      <c r="H93" s="89"/>
      <c r="I93" s="89"/>
      <c r="J93" s="89"/>
      <c r="K93" s="89"/>
      <c r="L93" s="89"/>
      <c r="M93" s="89"/>
      <c r="N93" s="89"/>
      <c r="O93" s="89"/>
      <c r="P93" s="89"/>
      <c r="Q93" s="89"/>
      <c r="R93" s="89"/>
      <c r="S93" s="89"/>
      <c r="T93" s="89"/>
      <c r="U93" s="89"/>
      <c r="V93" s="89"/>
      <c r="W93" s="89"/>
      <c r="X93" s="89"/>
      <c r="Y93" s="89"/>
      <c r="Z93" s="89"/>
    </row>
    <row r="94" spans="1:26" ht="13.5">
      <c r="A94" s="89"/>
      <c r="B94" s="89"/>
      <c r="C94" s="89"/>
      <c r="D94" s="89"/>
      <c r="E94" s="89"/>
      <c r="F94" s="89"/>
      <c r="G94" s="89"/>
      <c r="H94" s="89"/>
      <c r="I94" s="89"/>
      <c r="J94" s="89"/>
      <c r="K94" s="89"/>
      <c r="L94" s="89"/>
      <c r="M94" s="89"/>
      <c r="N94" s="89"/>
      <c r="O94" s="89"/>
      <c r="P94" s="89"/>
      <c r="Q94" s="89"/>
      <c r="R94" s="89"/>
      <c r="S94" s="89"/>
      <c r="T94" s="89"/>
      <c r="U94" s="89"/>
      <c r="V94" s="89"/>
      <c r="W94" s="89"/>
      <c r="X94" s="89"/>
      <c r="Y94" s="89"/>
      <c r="Z94" s="89"/>
    </row>
    <row r="95" spans="1:26" ht="13.5">
      <c r="A95" s="89"/>
      <c r="B95" s="89"/>
      <c r="C95" s="89"/>
      <c r="D95" s="89"/>
      <c r="E95" s="89"/>
      <c r="F95" s="89"/>
      <c r="G95" s="89"/>
      <c r="H95" s="89"/>
      <c r="I95" s="89"/>
      <c r="J95" s="89"/>
      <c r="K95" s="89"/>
      <c r="L95" s="89"/>
      <c r="M95" s="89"/>
      <c r="N95" s="89"/>
      <c r="O95" s="89"/>
      <c r="P95" s="89"/>
      <c r="Q95" s="89"/>
      <c r="R95" s="89"/>
      <c r="S95" s="89"/>
      <c r="T95" s="89"/>
      <c r="U95" s="89"/>
      <c r="V95" s="89"/>
      <c r="W95" s="89"/>
      <c r="X95" s="89"/>
      <c r="Y95" s="89"/>
      <c r="Z95" s="89"/>
    </row>
    <row r="96" spans="1:26" ht="13.5">
      <c r="A96" s="89"/>
      <c r="B96" s="89"/>
      <c r="C96" s="89"/>
      <c r="D96" s="89"/>
      <c r="E96" s="89"/>
      <c r="F96" s="89"/>
      <c r="G96" s="89"/>
      <c r="H96" s="89"/>
      <c r="I96" s="89"/>
      <c r="J96" s="89"/>
      <c r="K96" s="89"/>
      <c r="L96" s="89"/>
      <c r="M96" s="89"/>
      <c r="N96" s="89"/>
      <c r="O96" s="89"/>
      <c r="P96" s="89"/>
      <c r="Q96" s="89"/>
      <c r="R96" s="89"/>
      <c r="S96" s="89"/>
      <c r="T96" s="89"/>
      <c r="U96" s="89"/>
      <c r="V96" s="89"/>
      <c r="W96" s="89"/>
      <c r="X96" s="89"/>
      <c r="Y96" s="89"/>
      <c r="Z96" s="89"/>
    </row>
  </sheetData>
  <sheetProtection/>
  <printOptions/>
  <pageMargins left="0.7480314960629921" right="0.7480314960629921" top="0.984251968503937" bottom="0.984251968503937" header="0.5118110236220472" footer="0.5118110236220472"/>
  <pageSetup horizontalDpi="300" verticalDpi="300" orientation="portrait" paperSize="9" r:id="rId3"/>
  <headerFooter alignWithMargins="0">
    <oddHeader>&amp;C&amp;A</oddHeader>
    <oddFooter>&amp;CPage &amp;P</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2"/>
  <dimension ref="A1:IV62"/>
  <sheetViews>
    <sheetView showGridLines="0" showRowColHeaders="0" zoomScale="75" zoomScaleNormal="75" zoomScalePageLayoutView="0" workbookViewId="0" topLeftCell="A1">
      <selection activeCell="C71" sqref="C71"/>
    </sheetView>
  </sheetViews>
  <sheetFormatPr defaultColWidth="9.00390625" defaultRowHeight="14.25"/>
  <cols>
    <col min="1" max="1" width="18.75390625" style="0" customWidth="1"/>
    <col min="2" max="2" width="28.125" style="0" customWidth="1"/>
    <col min="3" max="3" width="16.625" style="0" customWidth="1"/>
    <col min="4" max="4" width="8.125" style="1" customWidth="1"/>
    <col min="5" max="5" width="27.625" style="0" customWidth="1"/>
    <col min="6" max="6" width="14.625" style="1" customWidth="1"/>
    <col min="7" max="7" width="7.375" style="1" customWidth="1"/>
    <col min="8" max="8" width="9.625" style="1" customWidth="1"/>
  </cols>
  <sheetData>
    <row r="1" ht="30" customHeight="1">
      <c r="A1" s="253" t="s">
        <v>200</v>
      </c>
    </row>
    <row r="2" spans="1:256" s="2" customFormat="1" ht="17.25">
      <c r="A2" s="44"/>
      <c r="B2" s="45" t="s">
        <v>192</v>
      </c>
      <c r="C2" s="45"/>
      <c r="D2" s="45"/>
      <c r="E2" s="45"/>
      <c r="F2" s="18"/>
      <c r="G2" s="18"/>
      <c r="H2" s="19"/>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8" ht="21">
      <c r="A3" s="46" t="s">
        <v>20</v>
      </c>
      <c r="B3" s="105" t="s">
        <v>21</v>
      </c>
      <c r="C3" s="21"/>
      <c r="D3" s="27"/>
      <c r="E3" s="4"/>
      <c r="F3" s="16"/>
      <c r="G3" s="28" t="s">
        <v>22</v>
      </c>
      <c r="H3" s="26"/>
    </row>
    <row r="4" spans="1:256" s="2" customFormat="1" ht="21">
      <c r="A4" s="46" t="s">
        <v>23</v>
      </c>
      <c r="B4" s="159" t="str">
        <f>VLOOKUP(Lookup!$B$41,Lookup!$B$42:$C$44,2)</f>
        <v>MMLZ25VER2</v>
      </c>
      <c r="C4" s="47" t="s">
        <v>24</v>
      </c>
      <c r="D4" s="41" t="str">
        <f>Nomenclature!H7</f>
        <v>A</v>
      </c>
      <c r="E4" s="47" t="s">
        <v>25</v>
      </c>
      <c r="F4" s="83">
        <v>4</v>
      </c>
      <c r="G4" s="29" t="s">
        <v>26</v>
      </c>
      <c r="H4" s="30" t="s">
        <v>27</v>
      </c>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8" ht="21">
      <c r="A5" s="57" t="s">
        <v>28</v>
      </c>
      <c r="B5" s="110" t="str">
        <f>CONCATENATE(Nomenclature!$C$7,Nomenclature!$D$7,Nomenclature!$E$7,Nomenclature!$F$7,Nomenclature!$G$7,Nomenclature!$H$7)</f>
        <v>MMLZ25T1******A</v>
      </c>
      <c r="C5" s="58"/>
      <c r="D5" s="59"/>
      <c r="E5" s="60"/>
      <c r="F5" s="61" t="s">
        <v>29</v>
      </c>
      <c r="G5" s="42">
        <v>104162</v>
      </c>
      <c r="H5" s="43"/>
    </row>
    <row r="6" spans="1:8" ht="13.5">
      <c r="A6" s="3"/>
      <c r="B6" s="48" t="s">
        <v>109</v>
      </c>
      <c r="C6" s="32"/>
      <c r="D6" s="4"/>
      <c r="E6" s="4"/>
      <c r="F6" s="16"/>
      <c r="G6" s="16"/>
      <c r="H6" s="12"/>
    </row>
    <row r="7" spans="1:8" ht="13.5">
      <c r="A7" s="3"/>
      <c r="B7" s="158" t="str">
        <f>CONCATENATE(VLOOKUP(Lookup!$C$1,Lookup!$B$2:$K$4,2)," CONTACT ROTARY KEY SWITCH")</f>
        <v>??? CONTACT ROTARY KEY SWITCH</v>
      </c>
      <c r="C7" s="111"/>
      <c r="D7" s="112"/>
      <c r="E7" s="4"/>
      <c r="F7" s="16"/>
      <c r="G7" s="16"/>
      <c r="H7" s="12"/>
    </row>
    <row r="8" spans="1:8" ht="13.5">
      <c r="A8" s="3"/>
      <c r="B8" s="49" t="s">
        <v>110</v>
      </c>
      <c r="C8" s="5"/>
      <c r="D8" s="16"/>
      <c r="E8" s="4"/>
      <c r="F8" s="16"/>
      <c r="G8" s="16"/>
      <c r="H8" s="12"/>
    </row>
    <row r="9" spans="1:8" ht="13.5">
      <c r="A9" s="3"/>
      <c r="B9" s="49"/>
      <c r="C9" s="4"/>
      <c r="D9" s="16"/>
      <c r="E9" s="4"/>
      <c r="F9" s="16"/>
      <c r="G9" s="16"/>
      <c r="H9" s="12"/>
    </row>
    <row r="10" spans="1:8" ht="13.5">
      <c r="A10" s="3"/>
      <c r="B10" s="49"/>
      <c r="C10" s="4"/>
      <c r="D10" s="16"/>
      <c r="E10" s="4"/>
      <c r="F10" s="16"/>
      <c r="G10" s="16"/>
      <c r="H10" s="12"/>
    </row>
    <row r="11" spans="1:8" ht="13.5">
      <c r="A11" s="3"/>
      <c r="B11" s="4"/>
      <c r="C11" s="4"/>
      <c r="D11" s="4"/>
      <c r="E11" s="39"/>
      <c r="F11" s="39"/>
      <c r="G11" s="39"/>
      <c r="H11" s="50"/>
    </row>
    <row r="12" spans="1:8" ht="13.5">
      <c r="A12" s="34" t="s">
        <v>30</v>
      </c>
      <c r="B12" s="37" t="str">
        <f>CONCATENATE(Nomenclature!$C$5,Nomenclature!$D$5,Nomenclature!$E$5,Nomenclature!$F$5,Nomenclature!$G$5,Nomenclature!$H$5)</f>
        <v>AAAANNANAANNNNA</v>
      </c>
      <c r="C12" s="20" t="s">
        <v>31</v>
      </c>
      <c r="D12" s="38"/>
      <c r="E12" s="20" t="s">
        <v>32</v>
      </c>
      <c r="F12" s="38"/>
      <c r="G12" s="4"/>
      <c r="H12" s="40"/>
    </row>
    <row r="13" spans="1:8" ht="13.5">
      <c r="A13" s="160" t="s">
        <v>33</v>
      </c>
      <c r="B13" s="161" t="s">
        <v>34</v>
      </c>
      <c r="C13" s="160" t="s">
        <v>35</v>
      </c>
      <c r="D13" s="160" t="s">
        <v>36</v>
      </c>
      <c r="E13" s="160" t="s">
        <v>35</v>
      </c>
      <c r="F13" s="160" t="s">
        <v>36</v>
      </c>
      <c r="G13" s="4"/>
      <c r="H13" s="40"/>
    </row>
    <row r="14" spans="1:8" ht="13.5">
      <c r="A14" s="165" t="s">
        <v>151</v>
      </c>
      <c r="B14" s="60"/>
      <c r="C14" s="59"/>
      <c r="D14" s="59"/>
      <c r="E14" s="59"/>
      <c r="F14" s="166"/>
      <c r="G14" s="4"/>
      <c r="H14" s="40"/>
    </row>
    <row r="15" spans="1:8" ht="13.5">
      <c r="A15" s="162">
        <v>1</v>
      </c>
      <c r="B15" s="163" t="s">
        <v>88</v>
      </c>
      <c r="C15" s="164" t="str">
        <f>VLOOKUP(Lookup!$E$8,Lookup!$F$6:$K$9,3)</f>
        <v>?</v>
      </c>
      <c r="D15" s="164" t="str">
        <f>VLOOKUP(Lookup!$E$8,Lookup!$F$6:$K$9,4)</f>
        <v>-</v>
      </c>
      <c r="E15" s="164" t="str">
        <f>VLOOKUP(Lookup!$E$8,Lookup!$F$6:$K$9,5)</f>
        <v>?</v>
      </c>
      <c r="F15" s="164" t="str">
        <f>VLOOKUP(Lookup!$E$8,Lookup!$F$6:$K$9,6)</f>
        <v>VDC</v>
      </c>
      <c r="G15" s="4"/>
      <c r="H15" s="40"/>
    </row>
    <row r="16" spans="1:8" ht="13.5">
      <c r="A16" s="33">
        <v>2</v>
      </c>
      <c r="B16" s="37" t="s">
        <v>149</v>
      </c>
      <c r="C16" s="35">
        <v>1</v>
      </c>
      <c r="D16" s="35"/>
      <c r="E16" s="37"/>
      <c r="F16" s="35"/>
      <c r="G16" s="4"/>
      <c r="H16" s="40"/>
    </row>
    <row r="17" spans="1:8" ht="13.5">
      <c r="A17" s="165" t="s">
        <v>152</v>
      </c>
      <c r="B17" s="60"/>
      <c r="C17" s="59"/>
      <c r="D17" s="59"/>
      <c r="E17" s="59"/>
      <c r="F17" s="166"/>
      <c r="G17" s="4"/>
      <c r="H17" s="40"/>
    </row>
    <row r="18" spans="1:8" ht="13.5">
      <c r="A18" s="33">
        <v>3</v>
      </c>
      <c r="B18" s="37" t="s">
        <v>150</v>
      </c>
      <c r="C18" s="36" t="str">
        <f>VLOOKUP(Lookup!$D$38,Lookup!$E$36:$J$39,2)</f>
        <v>?</v>
      </c>
      <c r="D18" s="36" t="str">
        <f>VLOOKUP(Lookup!$D$38,Lookup!$E$36:$J$39,3)</f>
        <v>OHMS</v>
      </c>
      <c r="E18" s="37"/>
      <c r="F18" s="35"/>
      <c r="G18" s="4"/>
      <c r="H18" s="40"/>
    </row>
    <row r="19" spans="1:8" ht="13.5">
      <c r="A19" s="3"/>
      <c r="B19" s="4"/>
      <c r="C19" s="4"/>
      <c r="D19" s="16"/>
      <c r="E19" s="4"/>
      <c r="F19" s="16"/>
      <c r="G19" s="16"/>
      <c r="H19" s="12"/>
    </row>
    <row r="20" spans="1:8" ht="13.5">
      <c r="A20" s="3"/>
      <c r="B20" s="4" t="s">
        <v>37</v>
      </c>
      <c r="C20" s="111" t="str">
        <f>VLOOKUP(Lookup!$B$41,Lookup!$B$42:$S$44,3)</f>
        <v>: GJ0416107</v>
      </c>
      <c r="D20" s="16"/>
      <c r="E20" s="4" t="s">
        <v>39</v>
      </c>
      <c r="F20" s="49" t="s">
        <v>40</v>
      </c>
      <c r="G20" s="16"/>
      <c r="H20" s="12"/>
    </row>
    <row r="21" spans="1:8" ht="13.5">
      <c r="A21" s="3"/>
      <c r="B21" s="4" t="s">
        <v>41</v>
      </c>
      <c r="C21" s="111" t="str">
        <f>VLOOKUP(Lookup!$B$41,Lookup!$B$42:$S$44,4)</f>
        <v>: GJ0428202</v>
      </c>
      <c r="D21" s="16"/>
      <c r="E21" s="4"/>
      <c r="F21" s="16"/>
      <c r="G21" s="16"/>
      <c r="H21" s="12"/>
    </row>
    <row r="22" spans="1:8" ht="13.5">
      <c r="A22" s="3"/>
      <c r="B22" s="4" t="s">
        <v>43</v>
      </c>
      <c r="C22" s="111" t="str">
        <f>VLOOKUP(Lookup!$C$1,Lookup!$B$2:$K$4,8)</f>
        <v>: 01MMLZ2501 SHT?</v>
      </c>
      <c r="D22" s="242"/>
      <c r="E22" s="4" t="s">
        <v>44</v>
      </c>
      <c r="F22" s="158" t="str">
        <f>$C$22</f>
        <v>: 01MMLZ2501 SHT?</v>
      </c>
      <c r="G22" s="251"/>
      <c r="H22" s="12"/>
    </row>
    <row r="23" spans="1:8" ht="13.5">
      <c r="A23" s="3"/>
      <c r="B23" s="4" t="s">
        <v>46</v>
      </c>
      <c r="C23" s="111" t="str">
        <f>$C$22</f>
        <v>: 01MMLZ2501 SHT?</v>
      </c>
      <c r="D23" s="242"/>
      <c r="E23" s="4" t="s">
        <v>47</v>
      </c>
      <c r="F23" s="51" t="s">
        <v>48</v>
      </c>
      <c r="G23" s="16"/>
      <c r="H23" s="12"/>
    </row>
    <row r="24" spans="1:8" ht="13.5">
      <c r="A24" s="3"/>
      <c r="B24" s="4" t="s">
        <v>49</v>
      </c>
      <c r="C24" s="111" t="str">
        <f>VLOOKUP(Lookup!$C$1,Lookup!$B$2:$K$4,9)</f>
        <v>: 02MMLZ2501 SHT?</v>
      </c>
      <c r="D24" s="242"/>
      <c r="E24" s="4" t="s">
        <v>50</v>
      </c>
      <c r="F24" s="51" t="s">
        <v>89</v>
      </c>
      <c r="G24" s="52"/>
      <c r="H24" s="12"/>
    </row>
    <row r="25" spans="1:8" ht="13.5">
      <c r="A25" s="3"/>
      <c r="B25" s="4" t="s">
        <v>51</v>
      </c>
      <c r="C25" s="15" t="s">
        <v>45</v>
      </c>
      <c r="D25" s="16"/>
      <c r="E25" s="4"/>
      <c r="F25" s="16"/>
      <c r="G25" s="16"/>
      <c r="H25" s="12"/>
    </row>
    <row r="26" spans="1:8" ht="13.5">
      <c r="A26" s="3"/>
      <c r="B26" s="4" t="s">
        <v>52</v>
      </c>
      <c r="C26" s="15" t="s">
        <v>45</v>
      </c>
      <c r="D26" s="5"/>
      <c r="E26" s="5"/>
      <c r="F26" s="5"/>
      <c r="G26" s="16"/>
      <c r="H26" s="12"/>
    </row>
    <row r="27" spans="1:8" ht="13.5">
      <c r="A27" s="3"/>
      <c r="B27" s="4"/>
      <c r="C27" s="15"/>
      <c r="D27" s="5"/>
      <c r="E27" s="5"/>
      <c r="F27" s="5"/>
      <c r="G27" s="16"/>
      <c r="H27" s="12"/>
    </row>
    <row r="28" spans="1:8" ht="13.5">
      <c r="A28" s="3"/>
      <c r="B28" s="4"/>
      <c r="C28" s="5"/>
      <c r="D28" s="5"/>
      <c r="E28" s="5"/>
      <c r="F28" s="5"/>
      <c r="G28" s="16"/>
      <c r="H28" s="12"/>
    </row>
    <row r="29" spans="1:8" ht="13.5">
      <c r="A29" s="6"/>
      <c r="B29" s="7"/>
      <c r="C29" s="7"/>
      <c r="D29" s="14"/>
      <c r="E29" s="7"/>
      <c r="F29" s="14"/>
      <c r="G29" s="14"/>
      <c r="H29" s="11"/>
    </row>
    <row r="30" spans="1:8" ht="13.5">
      <c r="A30" s="20" t="s">
        <v>53</v>
      </c>
      <c r="B30" s="13"/>
      <c r="C30" s="13"/>
      <c r="D30" s="28" t="s">
        <v>54</v>
      </c>
      <c r="E30" s="13" t="s">
        <v>55</v>
      </c>
      <c r="F30" s="13"/>
      <c r="G30" s="18" t="s">
        <v>56</v>
      </c>
      <c r="H30" s="19"/>
    </row>
    <row r="31" spans="1:8" ht="13.5">
      <c r="A31" s="6"/>
      <c r="B31" s="7" t="s">
        <v>57</v>
      </c>
      <c r="C31" s="8" t="s">
        <v>58</v>
      </c>
      <c r="D31" s="29" t="s">
        <v>59</v>
      </c>
      <c r="E31" s="7" t="s">
        <v>57</v>
      </c>
      <c r="F31" s="14" t="s">
        <v>60</v>
      </c>
      <c r="G31" s="14" t="s">
        <v>61</v>
      </c>
      <c r="H31" s="11" t="s">
        <v>62</v>
      </c>
    </row>
    <row r="32" spans="1:8" ht="13.5">
      <c r="A32" s="22"/>
      <c r="B32" s="18"/>
      <c r="C32" s="23"/>
      <c r="D32" s="28"/>
      <c r="E32" s="18"/>
      <c r="F32" s="25"/>
      <c r="G32" s="25"/>
      <c r="H32" s="26"/>
    </row>
    <row r="33" spans="1:8" ht="13.5">
      <c r="A33" s="3"/>
      <c r="B33" s="4" t="s">
        <v>63</v>
      </c>
      <c r="C33" s="111" t="str">
        <f>VLOOKUP(Lookup!$B$41,Lookup!$B$42:$S$44,5)</f>
        <v>GJ0416107</v>
      </c>
      <c r="D33" s="100"/>
      <c r="E33" s="4"/>
      <c r="F33" s="16"/>
      <c r="G33" s="16"/>
      <c r="H33" s="12">
        <v>1</v>
      </c>
    </row>
    <row r="34" spans="1:8" ht="13.5">
      <c r="A34" s="3"/>
      <c r="B34" s="4"/>
      <c r="C34" s="4"/>
      <c r="D34" s="113">
        <f>IF(C33="GJ0416107","",5)</f>
      </c>
      <c r="E34" s="111">
        <f>IF(C33="GJ0416107","","Terminal Block")</f>
      </c>
      <c r="F34" s="112">
        <f>IF(C33="GJ0416107","","GJ0014003")</f>
      </c>
      <c r="G34" s="17"/>
      <c r="H34" s="114">
        <f>IF(C33="GJ0416107","",1)</f>
      </c>
    </row>
    <row r="35" spans="1:8" ht="13.5">
      <c r="A35" s="3"/>
      <c r="B35" s="4"/>
      <c r="C35" s="4"/>
      <c r="D35" s="100">
        <v>28</v>
      </c>
      <c r="E35" s="24" t="s">
        <v>66</v>
      </c>
      <c r="F35" s="17" t="s">
        <v>90</v>
      </c>
      <c r="G35" s="16"/>
      <c r="H35" s="12">
        <v>1</v>
      </c>
    </row>
    <row r="36" spans="1:8" ht="13.5">
      <c r="A36" s="3"/>
      <c r="B36" s="4"/>
      <c r="C36" s="4"/>
      <c r="D36" s="100">
        <v>15</v>
      </c>
      <c r="E36" s="24" t="s">
        <v>67</v>
      </c>
      <c r="F36" s="112" t="str">
        <f>VLOOKUP(Lookup!$B$41,Lookup!$B$42:$S$44,6)</f>
        <v>ZA0005106</v>
      </c>
      <c r="G36" s="16"/>
      <c r="H36" s="12">
        <v>1</v>
      </c>
    </row>
    <row r="37" spans="1:8" ht="13.5">
      <c r="A37" s="3"/>
      <c r="B37" s="4" t="s">
        <v>69</v>
      </c>
      <c r="C37" s="111" t="str">
        <f>VLOOKUP(Lookup!$B$41,Lookup!$B$42:$S$44,7)</f>
        <v>GJ0267113</v>
      </c>
      <c r="D37" s="100"/>
      <c r="E37" s="4"/>
      <c r="F37" s="16"/>
      <c r="G37" s="16"/>
      <c r="H37" s="12">
        <v>1</v>
      </c>
    </row>
    <row r="38" spans="1:8" ht="13.5">
      <c r="A38" s="3"/>
      <c r="B38" s="4"/>
      <c r="C38" s="15"/>
      <c r="D38" s="100">
        <v>2</v>
      </c>
      <c r="E38" s="4" t="s">
        <v>65</v>
      </c>
      <c r="F38" s="16" t="s">
        <v>92</v>
      </c>
      <c r="G38" s="16"/>
      <c r="H38" s="12">
        <v>1</v>
      </c>
    </row>
    <row r="39" spans="1:8" ht="13.5">
      <c r="A39" s="3"/>
      <c r="B39" s="4"/>
      <c r="C39" s="15"/>
      <c r="D39" s="100">
        <v>5</v>
      </c>
      <c r="E39" s="4" t="s">
        <v>93</v>
      </c>
      <c r="F39" s="16" t="s">
        <v>94</v>
      </c>
      <c r="G39" s="16"/>
      <c r="H39" s="12">
        <v>1</v>
      </c>
    </row>
    <row r="40" spans="1:8" ht="13.5">
      <c r="A40" s="3"/>
      <c r="B40" s="4"/>
      <c r="C40" s="15"/>
      <c r="D40" s="100">
        <v>13</v>
      </c>
      <c r="E40" s="158" t="str">
        <f>VLOOKUP(Lookup!$B$41,Lookup!$B$42:$S$44,8)</f>
        <v>Label Set</v>
      </c>
      <c r="F40" s="112" t="str">
        <f>VLOOKUP(Lookup!$B$41,Lookup!$B$42:$S$44,9)</f>
        <v>GJ9179407</v>
      </c>
      <c r="G40" s="16"/>
      <c r="H40" s="12">
        <v>1</v>
      </c>
    </row>
    <row r="41" spans="1:8" ht="13.5">
      <c r="A41" s="3"/>
      <c r="B41" s="4"/>
      <c r="C41" s="15"/>
      <c r="D41" s="100">
        <v>8</v>
      </c>
      <c r="E41" s="4" t="s">
        <v>97</v>
      </c>
      <c r="F41" s="112" t="str">
        <f>VLOOKUP(Lookup!$B$41,Lookup!$B$42:$S$44,10)</f>
        <v>GJ9174323</v>
      </c>
      <c r="G41" s="16"/>
      <c r="H41" s="12">
        <v>1</v>
      </c>
    </row>
    <row r="42" spans="1:8" ht="13.5">
      <c r="A42" s="3"/>
      <c r="B42" s="4"/>
      <c r="C42" s="15"/>
      <c r="D42" s="113" t="str">
        <f>VLOOKUP(Lookup!$B$41,Lookup!$B$42:$S$44,11)</f>
        <v> </v>
      </c>
      <c r="E42" s="158" t="str">
        <f>VLOOKUP(Lookup!$B$41,Lookup!$B$42:$S$44,12)</f>
        <v> </v>
      </c>
      <c r="F42" s="112" t="str">
        <f>VLOOKUP(Lookup!$B$41,Lookup!$B$42:$S$44,13)</f>
        <v> </v>
      </c>
      <c r="G42" s="16"/>
      <c r="H42" s="114" t="str">
        <f>VLOOKUP(Lookup!$B$41,Lookup!$B$42:$S$44,14)</f>
        <v> </v>
      </c>
    </row>
    <row r="43" spans="1:8" ht="13.5">
      <c r="A43" s="3"/>
      <c r="B43" s="4"/>
      <c r="C43" s="15"/>
      <c r="D43" s="113">
        <f>VLOOKUP(Lookup!$D$38,Lookup!$E$36:$J$39,4)</f>
        <v>42</v>
      </c>
      <c r="E43" s="158" t="str">
        <f>VLOOKUP(Lookup!$D$38,Lookup!$E$36:$J$39,5)</f>
        <v>Res R1 2K2 Ohms</v>
      </c>
      <c r="F43" s="112" t="str">
        <f>VLOOKUP(Lookup!$D$38,Lookup!$E$36:$J$39,6)</f>
        <v>ZB9012706</v>
      </c>
      <c r="G43" s="16"/>
      <c r="H43" s="12">
        <v>1</v>
      </c>
    </row>
    <row r="44" spans="1:8" ht="13.5">
      <c r="A44" s="3"/>
      <c r="B44" s="4"/>
      <c r="C44" s="15"/>
      <c r="D44" s="100">
        <v>30</v>
      </c>
      <c r="E44" s="4" t="s">
        <v>101</v>
      </c>
      <c r="F44" s="112" t="str">
        <f>VLOOKUP(Lookup!$C$1,Lookup!$B$2:$H$4,7)</f>
        <v>ZB902848?</v>
      </c>
      <c r="G44" s="16"/>
      <c r="H44" s="12">
        <v>1</v>
      </c>
    </row>
    <row r="45" spans="1:8" ht="13.5">
      <c r="A45" s="3"/>
      <c r="B45" s="4"/>
      <c r="C45" s="15"/>
      <c r="D45" s="100">
        <v>23</v>
      </c>
      <c r="E45" s="4" t="s">
        <v>103</v>
      </c>
      <c r="F45" s="16" t="s">
        <v>104</v>
      </c>
      <c r="G45" s="16"/>
      <c r="H45" s="114" t="str">
        <f>VLOOKUP(Lookup!$C$1,Lookup!$B$2:$K$4,10)</f>
        <v>?</v>
      </c>
    </row>
    <row r="46" spans="1:8" ht="13.5">
      <c r="A46" s="3"/>
      <c r="B46" s="4"/>
      <c r="C46" s="15"/>
      <c r="D46" s="100">
        <v>36</v>
      </c>
      <c r="E46" s="4" t="s">
        <v>105</v>
      </c>
      <c r="F46" s="16" t="s">
        <v>106</v>
      </c>
      <c r="G46" s="16"/>
      <c r="H46" s="12">
        <v>15</v>
      </c>
    </row>
    <row r="47" spans="1:8" ht="13.5">
      <c r="A47" s="3"/>
      <c r="B47" s="4"/>
      <c r="C47" s="4"/>
      <c r="D47" s="113" t="str">
        <f>VLOOKUP(Lookup!$B$41,Lookup!$B$42:$S$44,15)</f>
        <v> </v>
      </c>
      <c r="E47" s="158" t="str">
        <f>VLOOKUP(Lookup!$B$41,Lookup!$B$42:$S$44,16)</f>
        <v> </v>
      </c>
      <c r="F47" s="112" t="str">
        <f>VLOOKUP(Lookup!$B$41,Lookup!$B$42:$S$44,17)</f>
        <v> </v>
      </c>
      <c r="G47" s="16"/>
      <c r="H47" s="114" t="str">
        <f>VLOOKUP(Lookup!$B$41,Lookup!$B$42:$S$44,18)</f>
        <v> </v>
      </c>
    </row>
    <row r="48" spans="1:8" ht="13.5">
      <c r="A48" s="3"/>
      <c r="B48" s="5"/>
      <c r="C48" s="5"/>
      <c r="D48" s="100"/>
      <c r="E48" s="24"/>
      <c r="F48" s="16"/>
      <c r="G48" s="16"/>
      <c r="H48" s="31"/>
    </row>
    <row r="49" spans="1:8" ht="13.5">
      <c r="A49" s="3"/>
      <c r="B49" s="5"/>
      <c r="C49" s="32"/>
      <c r="D49" s="100"/>
      <c r="E49" s="4"/>
      <c r="F49" s="4"/>
      <c r="G49" s="16"/>
      <c r="H49" s="31"/>
    </row>
    <row r="50" spans="1:8" ht="13.5">
      <c r="A50" s="22"/>
      <c r="B50" s="55"/>
      <c r="C50" s="55"/>
      <c r="D50" s="25"/>
      <c r="E50" s="56"/>
      <c r="F50" s="56"/>
      <c r="G50" s="25"/>
      <c r="H50" s="54"/>
    </row>
    <row r="51" spans="1:8" ht="13.5">
      <c r="A51" s="3" t="s">
        <v>108</v>
      </c>
      <c r="B51" s="5"/>
      <c r="C51" s="5"/>
      <c r="D51" s="16"/>
      <c r="E51" s="4"/>
      <c r="F51" s="4"/>
      <c r="G51" s="16"/>
      <c r="H51" s="40"/>
    </row>
    <row r="52" spans="1:8" ht="13.5">
      <c r="A52" s="3" t="s">
        <v>155</v>
      </c>
      <c r="B52" s="5"/>
      <c r="C52" s="5"/>
      <c r="D52" s="16"/>
      <c r="E52" s="4"/>
      <c r="F52" s="4"/>
      <c r="G52" s="16"/>
      <c r="H52" s="40"/>
    </row>
    <row r="53" spans="1:8" ht="13.5">
      <c r="A53" s="3" t="s">
        <v>187</v>
      </c>
      <c r="B53" s="5"/>
      <c r="C53" s="5"/>
      <c r="D53" s="16"/>
      <c r="E53" s="4"/>
      <c r="F53" s="4"/>
      <c r="G53" s="16"/>
      <c r="H53" s="40"/>
    </row>
    <row r="54" spans="1:8" ht="13.5">
      <c r="A54" s="255" t="s">
        <v>195</v>
      </c>
      <c r="B54" s="5"/>
      <c r="C54" s="5"/>
      <c r="D54" s="16"/>
      <c r="E54" s="4"/>
      <c r="F54" s="4"/>
      <c r="G54" s="16"/>
      <c r="H54" s="40"/>
    </row>
    <row r="55" spans="1:8" ht="13.5">
      <c r="A55" s="256" t="s">
        <v>201</v>
      </c>
      <c r="B55" s="53"/>
      <c r="C55" s="53"/>
      <c r="D55" s="14"/>
      <c r="E55" s="7"/>
      <c r="F55" s="7"/>
      <c r="G55" s="14"/>
      <c r="H55" s="30"/>
    </row>
    <row r="56" spans="6:8" ht="13.5">
      <c r="F56"/>
      <c r="G56"/>
      <c r="H56"/>
    </row>
    <row r="57" spans="6:8" ht="13.5">
      <c r="F57"/>
      <c r="G57"/>
      <c r="H57"/>
    </row>
    <row r="58" spans="6:8" ht="13.5">
      <c r="F58"/>
      <c r="G58"/>
      <c r="H58"/>
    </row>
    <row r="59" spans="6:8" ht="13.5">
      <c r="F59"/>
      <c r="G59"/>
      <c r="H59"/>
    </row>
    <row r="60" spans="6:8" ht="13.5">
      <c r="F60"/>
      <c r="G60"/>
      <c r="H60"/>
    </row>
    <row r="61" spans="6:8" ht="13.5">
      <c r="F61"/>
      <c r="G61"/>
      <c r="H61"/>
    </row>
    <row r="62" spans="4:5" ht="13.5">
      <c r="D62" s="268"/>
      <c r="E62" s="269"/>
    </row>
  </sheetData>
  <sheetProtection password="CAE7" sheet="1"/>
  <mergeCells count="1">
    <mergeCell ref="D62:E62"/>
  </mergeCells>
  <printOptions/>
  <pageMargins left="0.75" right="0.75" top="1" bottom="1" header="0.5" footer="0.5"/>
  <pageSetup horizontalDpi="300" verticalDpi="300" orientation="landscape" paperSize="9" scale="90" r:id="rId1"/>
  <headerFooter alignWithMargins="0">
    <oddHeader>&amp;C&amp;A</oddHeader>
    <oddFooter>&amp;L&amp;F&amp;CPage &amp;P of &amp;N&amp;R&amp;D</oddFooter>
  </headerFooter>
  <rowBreaks count="1" manualBreakCount="1">
    <brk id="29" max="7" man="1"/>
  </rowBreaks>
</worksheet>
</file>

<file path=xl/worksheets/sheet5.xml><?xml version="1.0" encoding="utf-8"?>
<worksheet xmlns="http://schemas.openxmlformats.org/spreadsheetml/2006/main" xmlns:r="http://schemas.openxmlformats.org/officeDocument/2006/relationships">
  <sheetPr codeName="Sheet3"/>
  <dimension ref="A1:AB44"/>
  <sheetViews>
    <sheetView zoomScalePageLayoutView="0" workbookViewId="0" topLeftCell="A1">
      <selection activeCell="C35" sqref="C35"/>
    </sheetView>
  </sheetViews>
  <sheetFormatPr defaultColWidth="9.00390625" defaultRowHeight="14.25"/>
  <cols>
    <col min="1" max="1" width="30.25390625" style="66" bestFit="1" customWidth="1"/>
    <col min="2" max="2" width="7.875" style="66" bestFit="1" customWidth="1"/>
    <col min="3" max="3" width="21.375" style="66" bestFit="1" customWidth="1"/>
    <col min="4" max="4" width="36.25390625" style="66" bestFit="1" customWidth="1"/>
    <col min="5" max="5" width="23.50390625" style="67" bestFit="1" customWidth="1"/>
    <col min="6" max="6" width="9.25390625" style="66" bestFit="1" customWidth="1"/>
    <col min="7" max="7" width="11.00390625" style="66" bestFit="1" customWidth="1"/>
    <col min="8" max="8" width="9.00390625" style="66" bestFit="1" customWidth="1"/>
    <col min="9" max="10" width="16.125" style="66" bestFit="1" customWidth="1"/>
    <col min="11" max="11" width="9.00390625" style="66" bestFit="1" customWidth="1"/>
    <col min="12" max="12" width="2.625" style="66" bestFit="1" customWidth="1"/>
    <col min="13" max="13" width="11.625" style="66" bestFit="1" customWidth="1"/>
    <col min="14" max="14" width="9.00390625" style="66" bestFit="1" customWidth="1"/>
    <col min="15" max="15" width="2.625" style="66" bestFit="1" customWidth="1"/>
    <col min="16" max="16" width="3.50390625" style="66" bestFit="1" customWidth="1"/>
    <col min="17" max="17" width="15.125" style="66" bestFit="1" customWidth="1"/>
    <col min="18" max="18" width="8.875" style="66" bestFit="1" customWidth="1"/>
    <col min="19" max="19" width="2.625" style="66" bestFit="1" customWidth="1"/>
    <col min="20" max="20" width="1.75390625" style="66" bestFit="1" customWidth="1"/>
    <col min="21" max="21" width="9.00390625" style="66" customWidth="1"/>
    <col min="22" max="22" width="1.75390625" style="66" customWidth="1"/>
    <col min="23" max="23" width="9.00390625" style="67" customWidth="1"/>
    <col min="24" max="24" width="9.00390625" style="66" customWidth="1"/>
    <col min="25" max="25" width="3.50390625" style="66" customWidth="1"/>
    <col min="26" max="26" width="9.75390625" style="66" customWidth="1"/>
    <col min="27" max="27" width="9.00390625" style="66" customWidth="1"/>
    <col min="28" max="28" width="1.75390625" style="66" customWidth="1"/>
    <col min="29" max="29" width="3.50390625" style="66" customWidth="1"/>
    <col min="30" max="30" width="9.75390625" style="66" customWidth="1"/>
    <col min="31" max="31" width="9.00390625" style="66" customWidth="1"/>
    <col min="32" max="32" width="1.75390625" style="66" customWidth="1"/>
    <col min="33" max="16384" width="9.00390625" style="66" customWidth="1"/>
  </cols>
  <sheetData>
    <row r="1" spans="1:24" ht="12.75">
      <c r="A1" s="63" t="s">
        <v>173</v>
      </c>
      <c r="B1" s="107" t="s">
        <v>71</v>
      </c>
      <c r="C1" s="108">
        <v>1</v>
      </c>
      <c r="D1" s="250"/>
      <c r="E1" s="65"/>
      <c r="F1" s="193"/>
      <c r="G1" s="230"/>
      <c r="H1" s="243"/>
      <c r="I1" s="232"/>
      <c r="J1" s="230"/>
      <c r="K1" s="247"/>
      <c r="W1" s="66"/>
      <c r="X1" s="67"/>
    </row>
    <row r="2" spans="1:24" ht="12.75">
      <c r="A2" s="68" t="s">
        <v>86</v>
      </c>
      <c r="B2" s="69">
        <v>1</v>
      </c>
      <c r="C2" s="69" t="s">
        <v>188</v>
      </c>
      <c r="D2" s="70" t="s">
        <v>172</v>
      </c>
      <c r="E2" s="71" t="s">
        <v>176</v>
      </c>
      <c r="F2" s="70" t="s">
        <v>116</v>
      </c>
      <c r="G2" s="231" t="s">
        <v>116</v>
      </c>
      <c r="H2" s="244" t="s">
        <v>179</v>
      </c>
      <c r="I2" s="68" t="s">
        <v>185</v>
      </c>
      <c r="J2" s="72" t="s">
        <v>186</v>
      </c>
      <c r="K2" s="248" t="s">
        <v>82</v>
      </c>
      <c r="W2" s="66"/>
      <c r="X2" s="67"/>
    </row>
    <row r="3" spans="1:24" ht="12.75">
      <c r="A3" s="68" t="s">
        <v>174</v>
      </c>
      <c r="B3" s="69">
        <v>2</v>
      </c>
      <c r="C3" s="69" t="s">
        <v>189</v>
      </c>
      <c r="D3" s="69" t="s">
        <v>5</v>
      </c>
      <c r="E3" s="71" t="s">
        <v>86</v>
      </c>
      <c r="F3" s="71" t="s">
        <v>80</v>
      </c>
      <c r="G3" s="72" t="s">
        <v>72</v>
      </c>
      <c r="H3" s="244" t="s">
        <v>102</v>
      </c>
      <c r="I3" s="68" t="s">
        <v>181</v>
      </c>
      <c r="J3" s="72" t="s">
        <v>182</v>
      </c>
      <c r="K3" s="248">
        <v>11</v>
      </c>
      <c r="W3" s="66"/>
      <c r="X3" s="67"/>
    </row>
    <row r="4" spans="1:24" ht="12.75">
      <c r="A4" s="73" t="s">
        <v>175</v>
      </c>
      <c r="B4" s="74">
        <v>3</v>
      </c>
      <c r="C4" s="74" t="s">
        <v>190</v>
      </c>
      <c r="D4" s="74" t="s">
        <v>170</v>
      </c>
      <c r="E4" s="76" t="s">
        <v>72</v>
      </c>
      <c r="F4" s="75" t="s">
        <v>116</v>
      </c>
      <c r="G4" s="157" t="s">
        <v>116</v>
      </c>
      <c r="H4" s="245" t="s">
        <v>180</v>
      </c>
      <c r="I4" s="73" t="s">
        <v>183</v>
      </c>
      <c r="J4" s="246" t="s">
        <v>184</v>
      </c>
      <c r="K4" s="249">
        <v>13</v>
      </c>
      <c r="W4" s="66"/>
      <c r="X4" s="67"/>
    </row>
    <row r="6" spans="1:24" ht="12.75">
      <c r="A6" s="63" t="s">
        <v>85</v>
      </c>
      <c r="B6" s="107" t="s">
        <v>71</v>
      </c>
      <c r="C6" s="108">
        <v>2</v>
      </c>
      <c r="D6" s="234" t="s">
        <v>177</v>
      </c>
      <c r="E6" s="236">
        <f>$C$1</f>
        <v>1</v>
      </c>
      <c r="F6" s="192">
        <v>11</v>
      </c>
      <c r="G6" s="237" t="s">
        <v>81</v>
      </c>
      <c r="H6" s="193" t="s">
        <v>82</v>
      </c>
      <c r="I6" s="237" t="s">
        <v>84</v>
      </c>
      <c r="J6" s="193" t="s">
        <v>82</v>
      </c>
      <c r="K6" s="77" t="s">
        <v>79</v>
      </c>
      <c r="L6" s="69"/>
      <c r="M6" s="69"/>
      <c r="W6" s="66"/>
      <c r="X6" s="67"/>
    </row>
    <row r="7" spans="1:24" ht="12.75">
      <c r="A7" s="239" t="str">
        <f>VLOOKUP($C$1,$B$2:$G$4,4)</f>
        <v>Select Number of Contacts first</v>
      </c>
      <c r="D7" s="107" t="s">
        <v>178</v>
      </c>
      <c r="E7" s="236">
        <f>$C$6</f>
        <v>2</v>
      </c>
      <c r="F7" s="233">
        <v>22</v>
      </c>
      <c r="G7" s="70" t="s">
        <v>83</v>
      </c>
      <c r="H7" s="69">
        <v>48</v>
      </c>
      <c r="I7" s="70" t="s">
        <v>84</v>
      </c>
      <c r="J7" s="70">
        <v>54</v>
      </c>
      <c r="K7" s="78" t="s">
        <v>79</v>
      </c>
      <c r="L7" s="69"/>
      <c r="M7" s="69"/>
      <c r="W7" s="66"/>
      <c r="X7" s="67"/>
    </row>
    <row r="8" spans="1:24" ht="12.75">
      <c r="A8" s="239" t="str">
        <f>VLOOKUP($C$1,$B$2:$G$4,5)</f>
        <v> </v>
      </c>
      <c r="D8" s="235" t="s">
        <v>78</v>
      </c>
      <c r="E8" s="155">
        <f>$E$6*10+$E$7</f>
        <v>12</v>
      </c>
      <c r="F8" s="233">
        <v>23</v>
      </c>
      <c r="G8" s="70" t="s">
        <v>121</v>
      </c>
      <c r="H8" s="69">
        <v>110</v>
      </c>
      <c r="I8" s="70" t="s">
        <v>84</v>
      </c>
      <c r="J8" s="69">
        <v>125</v>
      </c>
      <c r="K8" s="78" t="s">
        <v>79</v>
      </c>
      <c r="L8" s="69"/>
      <c r="M8" s="69"/>
      <c r="W8" s="66"/>
      <c r="X8" s="67"/>
    </row>
    <row r="9" spans="1:24" ht="12.75">
      <c r="A9" s="240" t="str">
        <f>VLOOKUP($C$1,$B$2:$G$4,6)</f>
        <v> </v>
      </c>
      <c r="B9" s="74"/>
      <c r="C9" s="74"/>
      <c r="D9" s="74"/>
      <c r="E9" s="79"/>
      <c r="F9" s="238">
        <v>31</v>
      </c>
      <c r="G9" s="75" t="s">
        <v>121</v>
      </c>
      <c r="H9" s="74">
        <v>110</v>
      </c>
      <c r="I9" s="75" t="s">
        <v>84</v>
      </c>
      <c r="J9" s="74">
        <v>125</v>
      </c>
      <c r="K9" s="79" t="s">
        <v>79</v>
      </c>
      <c r="L9" s="69"/>
      <c r="M9" s="69"/>
      <c r="W9" s="66"/>
      <c r="X9" s="67"/>
    </row>
    <row r="10" ht="12.75">
      <c r="H10" s="71"/>
    </row>
    <row r="11" spans="1:5" ht="12.75">
      <c r="A11" s="63" t="s">
        <v>73</v>
      </c>
      <c r="B11" s="65"/>
      <c r="C11" s="65"/>
      <c r="D11" s="65"/>
      <c r="E11" s="77"/>
    </row>
    <row r="12" spans="1:5" ht="12.75">
      <c r="A12" s="68" t="s">
        <v>71</v>
      </c>
      <c r="B12" s="81">
        <f ca="1">IF(Nomenclature!$A$17="",TODAY(),IF(Nomenclature!$A$17&lt;&gt;"",Nomenclature!$A$17))</f>
        <v>44075</v>
      </c>
      <c r="C12" s="71"/>
      <c r="D12" s="82">
        <v>35943</v>
      </c>
      <c r="E12" s="78" t="s">
        <v>7</v>
      </c>
    </row>
    <row r="13" spans="1:5" ht="12.75">
      <c r="A13" s="68"/>
      <c r="B13" s="71"/>
      <c r="C13" s="71"/>
      <c r="D13" s="71"/>
      <c r="E13" s="78" t="s">
        <v>74</v>
      </c>
    </row>
    <row r="14" spans="1:5" ht="12.75">
      <c r="A14" s="68"/>
      <c r="B14" s="71"/>
      <c r="C14" s="71"/>
      <c r="D14" s="71"/>
      <c r="E14" s="78" t="s">
        <v>75</v>
      </c>
    </row>
    <row r="15" spans="1:5" ht="12.75">
      <c r="A15" s="68"/>
      <c r="B15" s="71"/>
      <c r="C15" s="71"/>
      <c r="D15" s="71"/>
      <c r="E15" s="78" t="s">
        <v>76</v>
      </c>
    </row>
    <row r="16" spans="1:5" ht="12.75">
      <c r="A16" s="80" t="s">
        <v>77</v>
      </c>
      <c r="B16" s="76"/>
      <c r="C16" s="76"/>
      <c r="D16" s="76"/>
      <c r="E16" s="64" t="str">
        <f>VLOOKUP($B$12,$D$12:$E$15,2,TRUE)</f>
        <v>A</v>
      </c>
    </row>
    <row r="18" spans="1:23" s="71" customFormat="1" ht="13.5">
      <c r="A18" s="115" t="s">
        <v>111</v>
      </c>
      <c r="B18" s="116"/>
      <c r="C18" s="116"/>
      <c r="D18" s="116"/>
      <c r="E18" s="117"/>
      <c r="F18" s="69"/>
      <c r="J18" s="69"/>
      <c r="W18" s="69"/>
    </row>
    <row r="19" spans="1:23" s="71" customFormat="1" ht="13.5">
      <c r="A19" s="118" t="s">
        <v>112</v>
      </c>
      <c r="B19" s="119">
        <f>$B$12</f>
        <v>44075</v>
      </c>
      <c r="C19" s="120"/>
      <c r="D19" s="120"/>
      <c r="E19" s="121"/>
      <c r="F19" s="69"/>
      <c r="J19" s="69"/>
      <c r="W19" s="69"/>
    </row>
    <row r="20" spans="1:23" s="71" customFormat="1" ht="13.5">
      <c r="A20" s="122" t="s">
        <v>113</v>
      </c>
      <c r="B20" s="123">
        <v>1</v>
      </c>
      <c r="C20" s="124">
        <v>1</v>
      </c>
      <c r="D20" s="124">
        <v>36633</v>
      </c>
      <c r="E20" s="124">
        <v>36800</v>
      </c>
      <c r="F20" s="69"/>
      <c r="J20" s="69"/>
      <c r="W20" s="69"/>
    </row>
    <row r="21" spans="1:23" s="71" customFormat="1" ht="13.5">
      <c r="A21" s="125"/>
      <c r="B21" s="126"/>
      <c r="C21" s="127">
        <v>1</v>
      </c>
      <c r="D21" s="127">
        <v>2</v>
      </c>
      <c r="E21" s="128">
        <v>3</v>
      </c>
      <c r="W21" s="69"/>
    </row>
    <row r="22" spans="1:23" s="71" customFormat="1" ht="13.5">
      <c r="A22" s="129" t="str">
        <f>HLOOKUP($B$19,$C$20:$E$25,4)</f>
        <v> </v>
      </c>
      <c r="B22" s="130"/>
      <c r="C22" s="131" t="s">
        <v>114</v>
      </c>
      <c r="D22" s="132" t="s">
        <v>115</v>
      </c>
      <c r="E22" s="128" t="s">
        <v>114</v>
      </c>
      <c r="W22" s="69"/>
    </row>
    <row r="23" spans="1:23" s="71" customFormat="1" ht="13.5">
      <c r="A23" s="133" t="str">
        <f>HLOOKUP($B$19,$C$20:$E$25,5)</f>
        <v> </v>
      </c>
      <c r="B23" s="134"/>
      <c r="C23" s="135" t="s">
        <v>116</v>
      </c>
      <c r="D23" s="136" t="s">
        <v>86</v>
      </c>
      <c r="E23" s="137" t="s">
        <v>116</v>
      </c>
      <c r="W23" s="69"/>
    </row>
    <row r="24" spans="1:23" s="71" customFormat="1" ht="13.5">
      <c r="A24" s="138" t="str">
        <f>HLOOKUP($B$19,$C$20:$E$25,6)</f>
        <v> </v>
      </c>
      <c r="B24" s="139"/>
      <c r="C24" s="135" t="s">
        <v>116</v>
      </c>
      <c r="D24" s="136" t="s">
        <v>117</v>
      </c>
      <c r="E24" s="137" t="s">
        <v>116</v>
      </c>
      <c r="W24" s="69"/>
    </row>
    <row r="25" spans="1:5" ht="13.5">
      <c r="A25" s="140"/>
      <c r="B25" s="140"/>
      <c r="C25" s="141" t="s">
        <v>116</v>
      </c>
      <c r="D25" s="142" t="s">
        <v>118</v>
      </c>
      <c r="E25" s="143" t="s">
        <v>116</v>
      </c>
    </row>
    <row r="26" spans="1:5" ht="13.5">
      <c r="A26" s="140"/>
      <c r="B26" s="140"/>
      <c r="C26" s="140"/>
      <c r="D26" s="140"/>
      <c r="E26" s="140"/>
    </row>
    <row r="27" spans="1:5" ht="13.5">
      <c r="A27" s="144" t="s">
        <v>112</v>
      </c>
      <c r="B27" s="145">
        <f>HLOOKUP($B$19,$C$20:$E$25,2)</f>
        <v>3</v>
      </c>
      <c r="C27" s="117"/>
      <c r="D27" s="140"/>
      <c r="E27" s="140"/>
    </row>
    <row r="28" spans="1:5" ht="13.5">
      <c r="A28" s="144" t="s">
        <v>113</v>
      </c>
      <c r="B28" s="36">
        <f>$B$20</f>
        <v>1</v>
      </c>
      <c r="C28" s="121"/>
      <c r="D28" s="140"/>
      <c r="E28" s="140"/>
    </row>
    <row r="29" spans="1:5" ht="13.5">
      <c r="A29" s="146" t="s">
        <v>78</v>
      </c>
      <c r="B29" s="147" t="str">
        <f>CONCATENATE(B27,B28)</f>
        <v>31</v>
      </c>
      <c r="C29" s="121"/>
      <c r="D29" s="140"/>
      <c r="E29" s="140"/>
    </row>
    <row r="30" spans="1:5" ht="13.5">
      <c r="A30" s="148"/>
      <c r="B30" s="152" t="s">
        <v>123</v>
      </c>
      <c r="C30" s="150" t="s">
        <v>15</v>
      </c>
      <c r="D30" s="140"/>
      <c r="E30" s="140"/>
    </row>
    <row r="31" spans="1:5" ht="13.5">
      <c r="A31" s="148"/>
      <c r="B31" s="152" t="s">
        <v>124</v>
      </c>
      <c r="C31" s="149" t="s">
        <v>119</v>
      </c>
      <c r="D31" s="140"/>
      <c r="E31" s="140"/>
    </row>
    <row r="32" spans="1:5" ht="13.5">
      <c r="A32" s="148"/>
      <c r="B32" s="152" t="s">
        <v>125</v>
      </c>
      <c r="C32" s="150" t="s">
        <v>120</v>
      </c>
      <c r="D32" s="140"/>
      <c r="E32" s="140"/>
    </row>
    <row r="33" spans="1:5" ht="13.5">
      <c r="A33" s="148"/>
      <c r="B33" s="152" t="s">
        <v>126</v>
      </c>
      <c r="C33" s="150" t="s">
        <v>15</v>
      </c>
      <c r="D33" s="140"/>
      <c r="E33" s="140"/>
    </row>
    <row r="34" spans="1:5" ht="13.5">
      <c r="A34" s="151"/>
      <c r="B34" s="153" t="s">
        <v>127</v>
      </c>
      <c r="C34" s="252" t="s">
        <v>199</v>
      </c>
      <c r="D34" s="140"/>
      <c r="E34" s="140"/>
    </row>
    <row r="36" spans="1:28" ht="12.75">
      <c r="A36" s="154" t="s">
        <v>139</v>
      </c>
      <c r="B36" s="155">
        <f>$C$6</f>
        <v>2</v>
      </c>
      <c r="C36" s="234" t="s">
        <v>177</v>
      </c>
      <c r="D36" s="236">
        <f>$C$1</f>
        <v>1</v>
      </c>
      <c r="E36" s="192">
        <v>11</v>
      </c>
      <c r="F36" s="193" t="s">
        <v>82</v>
      </c>
      <c r="G36" s="193" t="s">
        <v>153</v>
      </c>
      <c r="H36" s="193">
        <v>42</v>
      </c>
      <c r="I36" s="65" t="s">
        <v>140</v>
      </c>
      <c r="J36" s="77" t="s">
        <v>142</v>
      </c>
      <c r="W36" s="66"/>
      <c r="AB36" s="67"/>
    </row>
    <row r="37" spans="1:28" ht="12.75">
      <c r="A37" s="68"/>
      <c r="B37" s="69"/>
      <c r="C37" s="107" t="s">
        <v>178</v>
      </c>
      <c r="D37" s="236">
        <f>$C$6</f>
        <v>2</v>
      </c>
      <c r="E37" s="233">
        <v>22</v>
      </c>
      <c r="F37" s="69">
        <v>0</v>
      </c>
      <c r="G37" s="69" t="s">
        <v>154</v>
      </c>
      <c r="H37" s="69">
        <v>50</v>
      </c>
      <c r="I37" s="71" t="s">
        <v>141</v>
      </c>
      <c r="J37" s="78" t="s">
        <v>143</v>
      </c>
      <c r="W37" s="66"/>
      <c r="AB37" s="67"/>
    </row>
    <row r="38" spans="1:28" ht="12.75">
      <c r="A38" s="68"/>
      <c r="B38" s="69"/>
      <c r="C38" s="235" t="s">
        <v>78</v>
      </c>
      <c r="D38" s="155">
        <f>$E$6*10+$E$7</f>
        <v>12</v>
      </c>
      <c r="E38" s="233">
        <v>23</v>
      </c>
      <c r="F38" s="69">
        <v>2200</v>
      </c>
      <c r="G38" s="69" t="s">
        <v>153</v>
      </c>
      <c r="H38" s="69">
        <v>42</v>
      </c>
      <c r="I38" s="71" t="s">
        <v>140</v>
      </c>
      <c r="J38" s="78" t="s">
        <v>142</v>
      </c>
      <c r="W38" s="66"/>
      <c r="AB38" s="67"/>
    </row>
    <row r="39" spans="1:28" ht="12.75">
      <c r="A39" s="73"/>
      <c r="B39" s="74"/>
      <c r="C39" s="74"/>
      <c r="D39" s="79"/>
      <c r="E39" s="238">
        <v>31</v>
      </c>
      <c r="F39" s="74">
        <v>2200</v>
      </c>
      <c r="G39" s="74" t="s">
        <v>153</v>
      </c>
      <c r="H39" s="74">
        <v>42</v>
      </c>
      <c r="I39" s="76" t="s">
        <v>140</v>
      </c>
      <c r="J39" s="79" t="s">
        <v>142</v>
      </c>
      <c r="W39" s="66"/>
      <c r="AB39" s="67"/>
    </row>
    <row r="41" spans="1:19" ht="12.75">
      <c r="A41" s="154" t="s">
        <v>122</v>
      </c>
      <c r="B41" s="155" t="str">
        <f>VLOOKUP($B$29,$B$30:$C$34,2)</f>
        <v>T1</v>
      </c>
      <c r="C41" s="167">
        <v>2</v>
      </c>
      <c r="D41" s="167">
        <v>3</v>
      </c>
      <c r="E41" s="167">
        <v>4</v>
      </c>
      <c r="F41" s="167">
        <v>5</v>
      </c>
      <c r="G41" s="167">
        <v>6</v>
      </c>
      <c r="H41" s="167">
        <v>7</v>
      </c>
      <c r="I41" s="167">
        <v>8</v>
      </c>
      <c r="J41" s="167">
        <v>9</v>
      </c>
      <c r="K41" s="167">
        <v>10</v>
      </c>
      <c r="L41" s="167">
        <v>11</v>
      </c>
      <c r="M41" s="167">
        <v>12</v>
      </c>
      <c r="N41" s="167">
        <v>13</v>
      </c>
      <c r="O41" s="167">
        <v>14</v>
      </c>
      <c r="P41" s="167">
        <v>15</v>
      </c>
      <c r="Q41" s="167">
        <v>16</v>
      </c>
      <c r="R41" s="167">
        <v>17</v>
      </c>
      <c r="S41" s="168">
        <v>18</v>
      </c>
    </row>
    <row r="42" spans="1:19" ht="12.75">
      <c r="A42" s="68"/>
      <c r="B42" s="70" t="s">
        <v>119</v>
      </c>
      <c r="C42" s="69" t="s">
        <v>144</v>
      </c>
      <c r="D42" s="69" t="s">
        <v>128</v>
      </c>
      <c r="E42" s="69" t="s">
        <v>129</v>
      </c>
      <c r="F42" s="69" t="s">
        <v>131</v>
      </c>
      <c r="G42" s="71" t="s">
        <v>136</v>
      </c>
      <c r="H42" s="69" t="s">
        <v>132</v>
      </c>
      <c r="I42" s="71" t="s">
        <v>82</v>
      </c>
      <c r="J42" s="71" t="s">
        <v>148</v>
      </c>
      <c r="K42" s="69" t="s">
        <v>134</v>
      </c>
      <c r="L42" s="71">
        <v>15</v>
      </c>
      <c r="M42" s="71" t="s">
        <v>99</v>
      </c>
      <c r="N42" s="71" t="s">
        <v>100</v>
      </c>
      <c r="O42" s="71">
        <v>1</v>
      </c>
      <c r="P42" s="69">
        <v>999</v>
      </c>
      <c r="Q42" s="71" t="s">
        <v>107</v>
      </c>
      <c r="R42" s="71" t="s">
        <v>138</v>
      </c>
      <c r="S42" s="72">
        <v>1</v>
      </c>
    </row>
    <row r="43" spans="1:19" ht="12.75">
      <c r="A43" s="68"/>
      <c r="B43" s="70" t="s">
        <v>15</v>
      </c>
      <c r="C43" s="69" t="s">
        <v>87</v>
      </c>
      <c r="D43" s="69" t="s">
        <v>38</v>
      </c>
      <c r="E43" s="69" t="s">
        <v>42</v>
      </c>
      <c r="F43" s="69" t="s">
        <v>64</v>
      </c>
      <c r="G43" s="71" t="s">
        <v>68</v>
      </c>
      <c r="H43" s="69" t="s">
        <v>91</v>
      </c>
      <c r="I43" s="71" t="s">
        <v>95</v>
      </c>
      <c r="J43" s="71" t="s">
        <v>96</v>
      </c>
      <c r="K43" s="69" t="s">
        <v>98</v>
      </c>
      <c r="L43" s="71">
        <v>15</v>
      </c>
      <c r="M43" s="71" t="s">
        <v>99</v>
      </c>
      <c r="N43" s="71" t="s">
        <v>100</v>
      </c>
      <c r="O43" s="71">
        <v>1</v>
      </c>
      <c r="P43" s="69">
        <v>999</v>
      </c>
      <c r="Q43" s="71" t="s">
        <v>107</v>
      </c>
      <c r="R43" s="71" t="s">
        <v>70</v>
      </c>
      <c r="S43" s="72">
        <v>1</v>
      </c>
    </row>
    <row r="44" spans="1:19" ht="12.75">
      <c r="A44" s="73"/>
      <c r="B44" s="75" t="s">
        <v>120</v>
      </c>
      <c r="C44" s="74" t="s">
        <v>145</v>
      </c>
      <c r="D44" s="74" t="s">
        <v>193</v>
      </c>
      <c r="E44" s="74" t="s">
        <v>130</v>
      </c>
      <c r="F44" s="74" t="s">
        <v>194</v>
      </c>
      <c r="G44" s="76" t="s">
        <v>137</v>
      </c>
      <c r="H44" s="74" t="s">
        <v>133</v>
      </c>
      <c r="I44" s="76" t="s">
        <v>146</v>
      </c>
      <c r="J44" s="76" t="s">
        <v>147</v>
      </c>
      <c r="K44" s="74" t="s">
        <v>135</v>
      </c>
      <c r="L44" s="156" t="s">
        <v>116</v>
      </c>
      <c r="M44" s="156" t="s">
        <v>116</v>
      </c>
      <c r="N44" s="156" t="s">
        <v>116</v>
      </c>
      <c r="O44" s="156" t="s">
        <v>116</v>
      </c>
      <c r="P44" s="75" t="s">
        <v>116</v>
      </c>
      <c r="Q44" s="156" t="s">
        <v>116</v>
      </c>
      <c r="R44" s="156" t="s">
        <v>116</v>
      </c>
      <c r="S44" s="157" t="s">
        <v>116</v>
      </c>
    </row>
  </sheetData>
  <sheetProtection password="CAE7" sheet="1" objects="1" scenarios="1"/>
  <printOptions gridLines="1"/>
  <pageMargins left="0.75" right="0.75" top="1" bottom="1" header="0.5" footer="0.5"/>
  <pageSetup horizontalDpi="300" verticalDpi="300" orientation="portrait" paperSize="9"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MCAG14 CORTEC</dc:title>
  <dc:subject>TRIAL CORTEC MIDOS</dc:subject>
  <dc:creator>Mac Macfarlane</dc:creator>
  <cp:keywords>CORTEC</cp:keywords>
  <dc:description/>
  <cp:lastModifiedBy>Round, Nicola (GE Renewable Energy)</cp:lastModifiedBy>
  <cp:lastPrinted>2000-10-10T09:52:00Z</cp:lastPrinted>
  <dcterms:created xsi:type="dcterms:W3CDTF">2000-06-29T08:07:30Z</dcterms:created>
  <dcterms:modified xsi:type="dcterms:W3CDTF">2020-09-01T08:33:11Z</dcterms:modified>
  <cp:category/>
  <cp:version/>
  <cp:contentType/>
  <cp:contentStatus/>
</cp:coreProperties>
</file>